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225" windowWidth="14805" windowHeight="789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Sheet1!$A$1:$R$128</definedName>
  </definedNames>
  <calcPr calcId="125725"/>
</workbook>
</file>

<file path=xl/calcChain.xml><?xml version="1.0" encoding="utf-8"?>
<calcChain xmlns="http://schemas.openxmlformats.org/spreadsheetml/2006/main">
  <c r="R59" i="1"/>
  <c r="J82"/>
  <c r="J83"/>
  <c r="D82"/>
  <c r="E82"/>
  <c r="D83"/>
  <c r="D84" s="1"/>
  <c r="D85" s="1"/>
  <c r="E83"/>
  <c r="E84" s="1"/>
  <c r="E85" s="1"/>
  <c r="R94"/>
  <c r="R93"/>
  <c r="J84" l="1"/>
  <c r="J85" s="1"/>
  <c r="R95"/>
  <c r="R92"/>
  <c r="R91"/>
  <c r="R90"/>
  <c r="R88" l="1"/>
  <c r="R89" l="1"/>
  <c r="L125" l="1"/>
  <c r="B124"/>
  <c r="R30" l="1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49"/>
  <c r="R50"/>
  <c r="R51"/>
  <c r="R52"/>
  <c r="R53"/>
  <c r="R54"/>
  <c r="R55"/>
  <c r="R56"/>
  <c r="R57"/>
  <c r="R58"/>
  <c r="R60"/>
  <c r="R61"/>
  <c r="R62"/>
  <c r="R63"/>
  <c r="R64"/>
  <c r="R65"/>
  <c r="R66"/>
  <c r="R67"/>
  <c r="R68"/>
  <c r="R69"/>
  <c r="R70"/>
  <c r="R71"/>
  <c r="R72"/>
  <c r="R73"/>
  <c r="R74"/>
  <c r="R75"/>
  <c r="R76"/>
  <c r="R77"/>
  <c r="R78"/>
  <c r="R79"/>
  <c r="R80"/>
  <c r="R81"/>
  <c r="R9"/>
  <c r="E99" s="1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C83"/>
  <c r="F83"/>
  <c r="G83"/>
  <c r="H83"/>
  <c r="H84" s="1"/>
  <c r="I83"/>
  <c r="I84" s="1"/>
  <c r="K83"/>
  <c r="L83"/>
  <c r="M83"/>
  <c r="M84" s="1"/>
  <c r="N83"/>
  <c r="O83"/>
  <c r="P83"/>
  <c r="Q83"/>
  <c r="Q84" s="1"/>
  <c r="B83"/>
  <c r="B82"/>
  <c r="L84"/>
  <c r="F82"/>
  <c r="G82"/>
  <c r="H82"/>
  <c r="I82"/>
  <c r="K82"/>
  <c r="L82"/>
  <c r="M82"/>
  <c r="N82"/>
  <c r="O82"/>
  <c r="P82"/>
  <c r="Q82"/>
  <c r="C82"/>
  <c r="O84" l="1"/>
  <c r="C84"/>
  <c r="E102"/>
  <c r="E103"/>
  <c r="E105"/>
  <c r="E104"/>
  <c r="D113"/>
  <c r="D114"/>
  <c r="D115"/>
  <c r="D116"/>
  <c r="D117"/>
  <c r="D118"/>
  <c r="K84"/>
  <c r="G84"/>
  <c r="N84"/>
  <c r="F84"/>
  <c r="P84"/>
  <c r="B84"/>
  <c r="E118" l="1"/>
  <c r="D119"/>
  <c r="E113"/>
  <c r="E116"/>
  <c r="E114"/>
  <c r="E117"/>
  <c r="E115"/>
  <c r="F106"/>
  <c r="F107"/>
  <c r="E119" l="1"/>
  <c r="H85"/>
  <c r="I85"/>
  <c r="L85"/>
  <c r="M85"/>
  <c r="O85" l="1"/>
  <c r="K85"/>
  <c r="G85"/>
  <c r="P85"/>
  <c r="N85"/>
  <c r="F85"/>
  <c r="B85"/>
  <c r="C85"/>
  <c r="R82"/>
  <c r="Q85"/>
  <c r="R83"/>
  <c r="E100" l="1"/>
  <c r="E101"/>
  <c r="R86"/>
  <c r="R87"/>
  <c r="R84"/>
  <c r="R85" s="1"/>
  <c r="E107" l="1"/>
  <c r="E106"/>
</calcChain>
</file>

<file path=xl/sharedStrings.xml><?xml version="1.0" encoding="utf-8"?>
<sst xmlns="http://schemas.openxmlformats.org/spreadsheetml/2006/main" count="78" uniqueCount="76">
  <si>
    <t>Roll</t>
  </si>
  <si>
    <t>Q1a</t>
  </si>
  <si>
    <t>Q1b</t>
  </si>
  <si>
    <t>Q1c</t>
  </si>
  <si>
    <t>Q2a</t>
  </si>
  <si>
    <t>Q2b</t>
  </si>
  <si>
    <t>Q3a</t>
  </si>
  <si>
    <t>Total</t>
  </si>
  <si>
    <t>Marks</t>
  </si>
  <si>
    <t>#Students</t>
  </si>
  <si>
    <t>Avearge</t>
  </si>
  <si>
    <t>% Attainment</t>
  </si>
  <si>
    <t>CO1</t>
  </si>
  <si>
    <t>CO2</t>
  </si>
  <si>
    <t>CO3</t>
  </si>
  <si>
    <t>CO4</t>
  </si>
  <si>
    <t>Shri Ramdeobaba College of Engineering and Management Nagpur-13</t>
  </si>
  <si>
    <t>Department of Computer Science and Engineering</t>
  </si>
  <si>
    <t>Course Outcome Attainment Sheet</t>
  </si>
  <si>
    <t>Course Code:</t>
  </si>
  <si>
    <t>Semester:</t>
  </si>
  <si>
    <t>Course Coordinator:</t>
  </si>
  <si>
    <t>Course Name:</t>
  </si>
  <si>
    <t>Shift:</t>
  </si>
  <si>
    <t>Q3b</t>
  </si>
  <si>
    <t>#</t>
  </si>
  <si>
    <t>12--14</t>
  </si>
  <si>
    <t>09--11</t>
  </si>
  <si>
    <t>06--08</t>
  </si>
  <si>
    <t>%</t>
  </si>
  <si>
    <t>Range of Marks</t>
  </si>
  <si>
    <t>01--05</t>
  </si>
  <si>
    <t>Maximum Marks</t>
  </si>
  <si>
    <t>Students on Roll</t>
  </si>
  <si>
    <t>Students Appeared for Test</t>
  </si>
  <si>
    <t>No. of Absent Students</t>
  </si>
  <si>
    <t>Max. Marks Scored by Students</t>
  </si>
  <si>
    <t>Min. Marks Scored by Students</t>
  </si>
  <si>
    <t>Average Marks</t>
  </si>
  <si>
    <t>Analysis</t>
  </si>
  <si>
    <t>% Students Scoring Above Average</t>
  </si>
  <si>
    <t>% Students Scoring Below Average</t>
  </si>
  <si>
    <t xml:space="preserve">Distribution of Marks Scored Among </t>
  </si>
  <si>
    <t>Date:</t>
  </si>
  <si>
    <t>Name and Signature of Course Coordinator</t>
  </si>
  <si>
    <t>Head of the Department</t>
  </si>
  <si>
    <t>Examination:</t>
  </si>
  <si>
    <t>CO6</t>
  </si>
  <si>
    <t>CO7</t>
  </si>
  <si>
    <t>CO8</t>
  </si>
  <si>
    <t>CO5</t>
  </si>
  <si>
    <t>Please Enter Appropriate Information for the fields</t>
  </si>
  <si>
    <t>in the respective cells coloured Light-Green and Pink</t>
  </si>
  <si>
    <t>Enter the Marks for Each Subquestion</t>
  </si>
  <si>
    <t xml:space="preserve">Enter Roll Number in Column-A </t>
  </si>
  <si>
    <t>Enter Marks obtained in Columns B through Q (even if it is ZERO)</t>
  </si>
  <si>
    <r>
      <t xml:space="preserve">If the students has not Attempted the  Question - </t>
    </r>
    <r>
      <rPr>
        <b/>
        <sz val="11"/>
        <rFont val="Book Antiqua"/>
        <family val="1"/>
      </rPr>
      <t>Leave the Cell BLANK</t>
    </r>
  </si>
  <si>
    <t>Fill the Requisite number of Rows as per the Strength of the Class</t>
  </si>
  <si>
    <t>CO9</t>
  </si>
  <si>
    <t>CO10</t>
  </si>
  <si>
    <t>IF(SUM(B96:Q96)=0,"-- ",SUMPRODUCT((B95:Q95),(B96:Q96))/(SUM(B96:Q96)))</t>
  </si>
  <si>
    <t>IF(SUM(B97:Q97)=0,"-- ",SUMPRODUCT((B95:Q95),(B97:Q97))/(SUM(B97:Q97)))</t>
  </si>
  <si>
    <t>IF(SUM(B105:Q105)=0,"-- ",SUMPRODUCT((B95:Q95),(B105:Q105))/(SUM(B105:Q105)))</t>
  </si>
  <si>
    <t>Update R96 thru R105 accordingly as per below formulae…</t>
  </si>
  <si>
    <t>If number of students records are more or less than 82, then</t>
  </si>
  <si>
    <t>In the graphs below..</t>
  </si>
  <si>
    <t>1. Update the Correct Course Code and Shift</t>
  </si>
  <si>
    <t>Under marks distribution table edit title appropriately to keep T1 or T2</t>
  </si>
  <si>
    <t>VII</t>
  </si>
  <si>
    <t>Dr. M. B. Chandak</t>
  </si>
  <si>
    <t>II</t>
  </si>
  <si>
    <t>Language Processors</t>
  </si>
  <si>
    <t>CST402</t>
  </si>
  <si>
    <t>ODD Semester 2015-16</t>
  </si>
  <si>
    <t>Class Test 2</t>
  </si>
  <si>
    <r>
      <t>Students Appearing for</t>
    </r>
    <r>
      <rPr>
        <b/>
        <sz val="11"/>
        <color rgb="FFFF0000"/>
        <rFont val="Book Antiqua"/>
        <family val="1"/>
      </rPr>
      <t xml:space="preserve"> T2</t>
    </r>
  </si>
</sst>
</file>

<file path=xl/styles.xml><?xml version="1.0" encoding="utf-8"?>
<styleSheet xmlns="http://schemas.openxmlformats.org/spreadsheetml/2006/main">
  <numFmts count="1">
    <numFmt numFmtId="164" formatCode="0.0"/>
  </numFmts>
  <fonts count="16">
    <font>
      <sz val="11"/>
      <color theme="1"/>
      <name val="Calibri"/>
      <family val="2"/>
      <scheme val="minor"/>
    </font>
    <font>
      <sz val="11"/>
      <color theme="1"/>
      <name val="Book Antiqua"/>
      <family val="1"/>
    </font>
    <font>
      <sz val="11"/>
      <color rgb="FFC00000"/>
      <name val="Book Antiqua"/>
      <family val="1"/>
    </font>
    <font>
      <b/>
      <sz val="11"/>
      <color theme="1"/>
      <name val="Book Antiqua"/>
      <family val="1"/>
    </font>
    <font>
      <b/>
      <sz val="12"/>
      <color theme="1"/>
      <name val="Book Antiqua"/>
      <family val="1"/>
    </font>
    <font>
      <b/>
      <sz val="14"/>
      <color theme="1"/>
      <name val="Book Antiqua"/>
      <family val="1"/>
    </font>
    <font>
      <b/>
      <sz val="11"/>
      <color theme="9" tint="-0.249977111117893"/>
      <name val="Book Antiqua"/>
      <family val="1"/>
    </font>
    <font>
      <b/>
      <sz val="11"/>
      <color rgb="FF7030A0"/>
      <name val="Book Antiqua"/>
      <family val="1"/>
    </font>
    <font>
      <b/>
      <sz val="11"/>
      <color rgb="FFC00000"/>
      <name val="Book Antiqua"/>
      <family val="1"/>
    </font>
    <font>
      <b/>
      <sz val="11"/>
      <color theme="3"/>
      <name val="Book Antiqua"/>
      <family val="1"/>
    </font>
    <font>
      <b/>
      <sz val="11"/>
      <color theme="3" tint="-0.249977111117893"/>
      <name val="Book Antiqua"/>
      <family val="1"/>
    </font>
    <font>
      <b/>
      <sz val="12"/>
      <color theme="3" tint="-0.249977111117893"/>
      <name val="Book Antiqua"/>
      <family val="1"/>
    </font>
    <font>
      <b/>
      <sz val="11"/>
      <name val="Book Antiqua"/>
      <family val="1"/>
    </font>
    <font>
      <sz val="11"/>
      <name val="Book Antiqua"/>
      <family val="1"/>
    </font>
    <font>
      <b/>
      <sz val="11"/>
      <color rgb="FFFF0000"/>
      <name val="Book Antiqua"/>
      <family val="1"/>
    </font>
    <font>
      <sz val="10"/>
      <color rgb="FF0070C0"/>
      <name val="Book Antiqua"/>
      <family val="1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5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5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1" fillId="2" borderId="1" xfId="0" applyFont="1" applyFill="1" applyBorder="1" applyAlignment="1">
      <alignment horizontal="right" vertical="center"/>
    </xf>
    <xf numFmtId="0" fontId="7" fillId="5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1" fontId="1" fillId="7" borderId="1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/>
    <xf numFmtId="0" fontId="1" fillId="0" borderId="0" xfId="0" applyFont="1" applyFill="1" applyBorder="1" applyAlignment="1">
      <alignment horizontal="center"/>
    </xf>
    <xf numFmtId="0" fontId="0" fillId="0" borderId="0" xfId="0" applyFill="1" applyAlignment="1">
      <alignment vertical="center"/>
    </xf>
    <xf numFmtId="0" fontId="0" fillId="0" borderId="0" xfId="0" applyFill="1"/>
    <xf numFmtId="1" fontId="3" fillId="2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164" fontId="0" fillId="0" borderId="0" xfId="0" applyNumberFormat="1" applyFill="1" applyAlignment="1">
      <alignment vertical="center"/>
    </xf>
    <xf numFmtId="1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0" fontId="8" fillId="9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/>
    <xf numFmtId="0" fontId="1" fillId="0" borderId="0" xfId="0" applyFont="1"/>
    <xf numFmtId="0" fontId="15" fillId="0" borderId="0" xfId="0" applyFont="1" applyAlignment="1">
      <alignment vertical="center"/>
    </xf>
    <xf numFmtId="0" fontId="1" fillId="10" borderId="1" xfId="0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center"/>
    </xf>
    <xf numFmtId="0" fontId="2" fillId="10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14" fontId="1" fillId="2" borderId="0" xfId="0" applyNumberFormat="1" applyFont="1" applyFill="1" applyAlignment="1">
      <alignment horizontal="left"/>
    </xf>
    <xf numFmtId="0" fontId="1" fillId="2" borderId="0" xfId="0" applyFont="1" applyFill="1" applyAlignment="1">
      <alignment horizontal="left"/>
    </xf>
    <xf numFmtId="0" fontId="10" fillId="2" borderId="0" xfId="0" applyFont="1" applyFill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6" fillId="7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right" vertical="center"/>
    </xf>
    <xf numFmtId="0" fontId="3" fillId="8" borderId="0" xfId="0" applyFont="1" applyFill="1" applyAlignment="1">
      <alignment horizontal="left" vertical="center"/>
    </xf>
    <xf numFmtId="0" fontId="1" fillId="8" borderId="0" xfId="0" applyFont="1" applyFill="1" applyAlignment="1">
      <alignment horizontal="left" vertical="center"/>
    </xf>
    <xf numFmtId="0" fontId="1" fillId="7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1" fillId="7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0" fillId="7" borderId="1" xfId="0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8" fillId="8" borderId="0" xfId="0" applyFont="1" applyFill="1" applyAlignment="1">
      <alignment horizontal="left" vertical="center"/>
    </xf>
    <xf numFmtId="0" fontId="9" fillId="8" borderId="0" xfId="0" applyFont="1" applyFill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CCFF33"/>
      <color rgb="FFFF9900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4"/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CO ATTAINMENT FOR T1 CST</a:t>
            </a:r>
            <a:r>
              <a:rPr lang="en-US" sz="1600">
                <a:solidFill>
                  <a:srgbClr val="FF0000"/>
                </a:solidFill>
              </a:rPr>
              <a:t>402</a:t>
            </a:r>
            <a:r>
              <a:rPr lang="en-US" sz="1600"/>
              <a:t> Shift-</a:t>
            </a:r>
            <a:r>
              <a:rPr lang="en-US" sz="1600">
                <a:solidFill>
                  <a:srgbClr val="FF0000"/>
                </a:solidFill>
              </a:rPr>
              <a:t>II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% CO Attainment</c:v>
          </c:tx>
          <c:spPr>
            <a:solidFill>
              <a:srgbClr val="FF9900"/>
            </a:solidFill>
          </c:spPr>
          <c:dLbls>
            <c:showVal val="1"/>
          </c:dLbls>
          <c:cat>
            <c:strRef>
              <c:f>Sheet1!$A$86:$A$95</c:f>
              <c:strCache>
                <c:ptCount val="10"/>
                <c:pt idx="0">
                  <c:v>CO1</c:v>
                </c:pt>
                <c:pt idx="1">
                  <c:v>CO2</c:v>
                </c:pt>
                <c:pt idx="2">
                  <c:v>CO3</c:v>
                </c:pt>
                <c:pt idx="3">
                  <c:v>CO4</c:v>
                </c:pt>
                <c:pt idx="4">
                  <c:v>CO5</c:v>
                </c:pt>
                <c:pt idx="5">
                  <c:v>CO6</c:v>
                </c:pt>
                <c:pt idx="6">
                  <c:v>CO7</c:v>
                </c:pt>
                <c:pt idx="7">
                  <c:v>CO8</c:v>
                </c:pt>
                <c:pt idx="8">
                  <c:v>CO9</c:v>
                </c:pt>
                <c:pt idx="9">
                  <c:v>CO10</c:v>
                </c:pt>
              </c:strCache>
            </c:strRef>
          </c:cat>
          <c:val>
            <c:numRef>
              <c:f>Sheet1!$R$86:$R$95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 formatCode="0.00">
                  <c:v>72.676991150442475</c:v>
                </c:pt>
                <c:pt idx="3" formatCode="0.00">
                  <c:v>65.966666666666669</c:v>
                </c:pt>
                <c:pt idx="4" formatCode="0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axId val="60269312"/>
        <c:axId val="60596224"/>
      </c:barChart>
      <c:catAx>
        <c:axId val="60269312"/>
        <c:scaling>
          <c:orientation val="minMax"/>
        </c:scaling>
        <c:axPos val="b"/>
        <c:majorTickMark val="none"/>
        <c:tickLblPos val="nextTo"/>
        <c:crossAx val="60596224"/>
        <c:crosses val="autoZero"/>
        <c:auto val="1"/>
        <c:lblAlgn val="ctr"/>
        <c:lblOffset val="100"/>
      </c:catAx>
      <c:valAx>
        <c:axId val="60596224"/>
        <c:scaling>
          <c:orientation val="minMax"/>
        </c:scaling>
        <c:axPos val="l"/>
        <c:majorGridlines>
          <c:spPr>
            <a:ln>
              <a:noFill/>
            </a:ln>
          </c:spPr>
        </c:majorGridlines>
        <c:numFmt formatCode="General" sourceLinked="1"/>
        <c:majorTickMark val="none"/>
        <c:tickLblPos val="nextTo"/>
        <c:crossAx val="60269312"/>
        <c:crosses val="autoZero"/>
        <c:crossBetween val="between"/>
      </c:valAx>
    </c:plotArea>
    <c:legend>
      <c:legendPos val="r"/>
      <c:layout/>
    </c:legend>
    <c:plotVisOnly val="1"/>
    <c:dispBlanksAs val="gap"/>
  </c:chart>
  <c:txPr>
    <a:bodyPr/>
    <a:lstStyle/>
    <a:p>
      <a:pPr>
        <a:defRPr>
          <a:latin typeface="Book Antiqua" panose="02040602050305030304" pitchFamily="18" charset="0"/>
        </a:defRPr>
      </a:pPr>
      <a:endParaRPr lang="en-US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4"/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T2 MARKS ANALYSIS CST</a:t>
            </a:r>
            <a:r>
              <a:rPr lang="en-US" sz="1600">
                <a:solidFill>
                  <a:srgbClr val="FF0000"/>
                </a:solidFill>
              </a:rPr>
              <a:t>402</a:t>
            </a:r>
            <a:r>
              <a:rPr lang="en-US" sz="1600"/>
              <a:t> Shift-</a:t>
            </a:r>
            <a:r>
              <a:rPr lang="en-US" sz="1600">
                <a:solidFill>
                  <a:srgbClr val="FF0000"/>
                </a:solidFill>
              </a:rPr>
              <a:t>II</a:t>
            </a:r>
            <a:r>
              <a:rPr lang="en-US" sz="1600"/>
              <a:t>  </a:t>
            </a:r>
          </a:p>
        </c:rich>
      </c:tx>
      <c:layout/>
    </c:title>
    <c:plotArea>
      <c:layout/>
      <c:barChart>
        <c:barDir val="col"/>
        <c:grouping val="clustered"/>
        <c:ser>
          <c:idx val="1"/>
          <c:order val="0"/>
          <c:tx>
            <c:v>No of Students</c:v>
          </c:tx>
          <c:spPr>
            <a:solidFill>
              <a:schemeClr val="accent4"/>
            </a:solidFill>
          </c:spPr>
          <c:dLbls>
            <c:showVal val="1"/>
          </c:dLbls>
          <c:cat>
            <c:strRef>
              <c:f>Sheet1!$A$113:$C$118</c:f>
              <c:strCache>
                <c:ptCount val="6"/>
                <c:pt idx="0">
                  <c:v>15</c:v>
                </c:pt>
                <c:pt idx="1">
                  <c:v>12--14</c:v>
                </c:pt>
                <c:pt idx="2">
                  <c:v>09--11</c:v>
                </c:pt>
                <c:pt idx="3">
                  <c:v>06--08</c:v>
                </c:pt>
                <c:pt idx="4">
                  <c:v>01--05</c:v>
                </c:pt>
                <c:pt idx="5">
                  <c:v>0</c:v>
                </c:pt>
              </c:strCache>
            </c:strRef>
          </c:cat>
          <c:val>
            <c:numRef>
              <c:f>Sheet1!$D$113:$D$118</c:f>
              <c:numCache>
                <c:formatCode>General</c:formatCode>
                <c:ptCount val="6"/>
                <c:pt idx="0">
                  <c:v>8</c:v>
                </c:pt>
                <c:pt idx="1">
                  <c:v>18</c:v>
                </c:pt>
                <c:pt idx="2">
                  <c:v>18</c:v>
                </c:pt>
                <c:pt idx="3">
                  <c:v>15</c:v>
                </c:pt>
                <c:pt idx="4">
                  <c:v>9</c:v>
                </c:pt>
                <c:pt idx="5">
                  <c:v>0</c:v>
                </c:pt>
              </c:numCache>
            </c:numRef>
          </c:val>
        </c:ser>
        <c:ser>
          <c:idx val="2"/>
          <c:order val="1"/>
          <c:tx>
            <c:v>% of Students</c:v>
          </c:tx>
          <c:spPr>
            <a:solidFill>
              <a:schemeClr val="accent6">
                <a:lumMod val="75000"/>
              </a:schemeClr>
            </a:solidFill>
          </c:spPr>
          <c:dLbls>
            <c:showVal val="1"/>
          </c:dLbls>
          <c:cat>
            <c:strRef>
              <c:f>Sheet1!$A$113:$C$118</c:f>
              <c:strCache>
                <c:ptCount val="6"/>
                <c:pt idx="0">
                  <c:v>15</c:v>
                </c:pt>
                <c:pt idx="1">
                  <c:v>12--14</c:v>
                </c:pt>
                <c:pt idx="2">
                  <c:v>09--11</c:v>
                </c:pt>
                <c:pt idx="3">
                  <c:v>06--08</c:v>
                </c:pt>
                <c:pt idx="4">
                  <c:v>01--05</c:v>
                </c:pt>
                <c:pt idx="5">
                  <c:v>0</c:v>
                </c:pt>
              </c:strCache>
            </c:strRef>
          </c:cat>
          <c:val>
            <c:numRef>
              <c:f>Sheet1!$E$113:$E$118</c:f>
              <c:numCache>
                <c:formatCode>0</c:formatCode>
                <c:ptCount val="6"/>
                <c:pt idx="0">
                  <c:v>11.764705882352942</c:v>
                </c:pt>
                <c:pt idx="1">
                  <c:v>26.470588235294116</c:v>
                </c:pt>
                <c:pt idx="2">
                  <c:v>26.470588235294116</c:v>
                </c:pt>
                <c:pt idx="3">
                  <c:v>22.058823529411764</c:v>
                </c:pt>
                <c:pt idx="4">
                  <c:v>13.235294117647058</c:v>
                </c:pt>
                <c:pt idx="5">
                  <c:v>0</c:v>
                </c:pt>
              </c:numCache>
            </c:numRef>
          </c:val>
        </c:ser>
        <c:axId val="79532032"/>
        <c:axId val="79343616"/>
      </c:barChart>
      <c:catAx>
        <c:axId val="79532032"/>
        <c:scaling>
          <c:orientation val="minMax"/>
        </c:scaling>
        <c:axPos val="b"/>
        <c:numFmt formatCode="General" sourceLinked="1"/>
        <c:majorTickMark val="none"/>
        <c:tickLblPos val="nextTo"/>
        <c:crossAx val="79343616"/>
        <c:crosses val="autoZero"/>
        <c:auto val="1"/>
        <c:lblAlgn val="ctr"/>
        <c:lblOffset val="100"/>
      </c:catAx>
      <c:valAx>
        <c:axId val="79343616"/>
        <c:scaling>
          <c:orientation val="minMax"/>
        </c:scaling>
        <c:axPos val="l"/>
        <c:majorGridlines>
          <c:spPr>
            <a:ln>
              <a:noFill/>
            </a:ln>
          </c:spPr>
        </c:majorGridlines>
        <c:numFmt formatCode="General" sourceLinked="1"/>
        <c:majorTickMark val="none"/>
        <c:tickLblPos val="nextTo"/>
        <c:crossAx val="79532032"/>
        <c:crosses val="autoZero"/>
        <c:crossBetween val="between"/>
      </c:valAx>
    </c:plotArea>
    <c:legend>
      <c:legendPos val="r"/>
      <c:layout/>
    </c:legend>
    <c:plotVisOnly val="1"/>
    <c:dispBlanksAs val="gap"/>
  </c:chart>
  <c:txPr>
    <a:bodyPr/>
    <a:lstStyle/>
    <a:p>
      <a:pPr>
        <a:defRPr>
          <a:latin typeface="Book Antiqua" panose="02040602050305030304" pitchFamily="18" charset="0"/>
        </a:defRPr>
      </a:pPr>
      <a:endParaRPr lang="en-US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108</xdr:row>
      <xdr:rowOff>23812</xdr:rowOff>
    </xdr:from>
    <xdr:to>
      <xdr:col>17</xdr:col>
      <xdr:colOff>428626</xdr:colOff>
      <xdr:row>120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447674</xdr:colOff>
      <xdr:row>96</xdr:row>
      <xdr:rowOff>23813</xdr:rowOff>
    </xdr:from>
    <xdr:to>
      <xdr:col>17</xdr:col>
      <xdr:colOff>428625</xdr:colOff>
      <xdr:row>107</xdr:row>
      <xdr:rowOff>1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182"/>
  <sheetViews>
    <sheetView tabSelected="1" workbookViewId="0">
      <selection activeCell="A10" sqref="A10:A81"/>
    </sheetView>
  </sheetViews>
  <sheetFormatPr defaultRowHeight="16.5"/>
  <cols>
    <col min="1" max="1" width="16.42578125" customWidth="1"/>
    <col min="2" max="18" width="6.7109375" customWidth="1"/>
    <col min="19" max="19" width="4.7109375" customWidth="1"/>
    <col min="20" max="20" width="73.7109375" style="58" customWidth="1"/>
  </cols>
  <sheetData>
    <row r="1" spans="1:20" s="4" customFormat="1" ht="18.75">
      <c r="A1" s="89" t="s">
        <v>16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</row>
    <row r="2" spans="1:20" s="4" customFormat="1" ht="18.75">
      <c r="A2" s="89" t="s">
        <v>17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</row>
    <row r="3" spans="1:20" s="4" customFormat="1">
      <c r="A3" s="90" t="s">
        <v>18</v>
      </c>
      <c r="B3" s="90"/>
      <c r="C3" s="90"/>
      <c r="D3" s="90"/>
      <c r="E3" s="90"/>
      <c r="F3" s="90"/>
      <c r="G3" s="90"/>
      <c r="H3" s="5"/>
      <c r="I3" s="5"/>
      <c r="J3" s="5"/>
      <c r="K3" s="5"/>
      <c r="L3" s="5"/>
      <c r="M3" s="5"/>
      <c r="N3" s="91" t="s">
        <v>73</v>
      </c>
      <c r="O3" s="91"/>
      <c r="P3" s="91"/>
      <c r="Q3" s="91"/>
      <c r="R3" s="91"/>
    </row>
    <row r="4" spans="1:20" s="4" customFormat="1">
      <c r="A4" s="86" t="s">
        <v>19</v>
      </c>
      <c r="B4" s="86"/>
      <c r="C4" s="87" t="s">
        <v>72</v>
      </c>
      <c r="D4" s="87"/>
      <c r="E4" s="87"/>
      <c r="F4" s="6"/>
      <c r="G4" s="86" t="s">
        <v>22</v>
      </c>
      <c r="H4" s="86"/>
      <c r="I4" s="86"/>
      <c r="J4" s="88" t="s">
        <v>71</v>
      </c>
      <c r="K4" s="88"/>
      <c r="L4" s="88"/>
      <c r="M4" s="88"/>
      <c r="N4" s="88"/>
      <c r="O4" s="88"/>
      <c r="P4" s="88"/>
      <c r="Q4" s="88"/>
      <c r="R4" s="88"/>
      <c r="T4" s="4" t="s">
        <v>51</v>
      </c>
    </row>
    <row r="5" spans="1:20" s="4" customFormat="1">
      <c r="A5" s="86" t="s">
        <v>20</v>
      </c>
      <c r="B5" s="86"/>
      <c r="C5" s="87" t="s">
        <v>68</v>
      </c>
      <c r="D5" s="87"/>
      <c r="E5" s="87"/>
      <c r="F5" s="6"/>
      <c r="G5" s="86" t="s">
        <v>46</v>
      </c>
      <c r="H5" s="86"/>
      <c r="I5" s="86"/>
      <c r="J5" s="88" t="s">
        <v>74</v>
      </c>
      <c r="K5" s="88"/>
      <c r="L5" s="88"/>
      <c r="M5" s="88"/>
      <c r="N5" s="88"/>
      <c r="O5" s="88"/>
      <c r="P5" s="88"/>
      <c r="Q5" s="88"/>
      <c r="R5" s="88"/>
      <c r="T5" s="4" t="s">
        <v>52</v>
      </c>
    </row>
    <row r="6" spans="1:20" s="4" customFormat="1">
      <c r="A6" s="86" t="s">
        <v>21</v>
      </c>
      <c r="B6" s="86"/>
      <c r="C6" s="70" t="s">
        <v>69</v>
      </c>
      <c r="D6" s="70"/>
      <c r="E6" s="70"/>
      <c r="F6" s="70"/>
      <c r="G6" s="70"/>
      <c r="H6" s="71" t="s">
        <v>23</v>
      </c>
      <c r="I6" s="71"/>
      <c r="J6" s="72" t="s">
        <v>70</v>
      </c>
      <c r="K6" s="73"/>
      <c r="L6" s="73"/>
      <c r="M6" s="73"/>
      <c r="N6" s="73"/>
      <c r="O6" s="73"/>
      <c r="P6" s="73"/>
      <c r="Q6" s="73"/>
      <c r="R6" s="73"/>
    </row>
    <row r="7" spans="1:20" s="4" customFormat="1"/>
    <row r="8" spans="1:20" s="8" customFormat="1">
      <c r="A8" s="20" t="s">
        <v>0</v>
      </c>
      <c r="B8" s="21" t="s">
        <v>1</v>
      </c>
      <c r="C8" s="21" t="s">
        <v>2</v>
      </c>
      <c r="D8" s="21" t="s">
        <v>3</v>
      </c>
      <c r="E8" s="21"/>
      <c r="F8" s="21"/>
      <c r="G8" s="21"/>
      <c r="H8" s="21"/>
      <c r="I8" s="21"/>
      <c r="J8" s="21" t="s">
        <v>4</v>
      </c>
      <c r="K8" s="21" t="s">
        <v>5</v>
      </c>
      <c r="L8" s="21"/>
      <c r="M8" s="21"/>
      <c r="N8" s="21" t="s">
        <v>6</v>
      </c>
      <c r="O8" s="21" t="s">
        <v>24</v>
      </c>
      <c r="P8" s="21"/>
      <c r="Q8" s="21"/>
      <c r="R8" s="20" t="s">
        <v>7</v>
      </c>
      <c r="T8" s="4"/>
    </row>
    <row r="9" spans="1:20" s="8" customFormat="1">
      <c r="A9" s="55" t="s">
        <v>8</v>
      </c>
      <c r="B9" s="54">
        <v>1</v>
      </c>
      <c r="C9" s="54">
        <v>2</v>
      </c>
      <c r="D9" s="54">
        <v>4</v>
      </c>
      <c r="E9" s="54"/>
      <c r="F9" s="54"/>
      <c r="G9" s="54"/>
      <c r="H9" s="54"/>
      <c r="I9" s="54"/>
      <c r="J9" s="54">
        <v>4</v>
      </c>
      <c r="K9" s="54">
        <v>4</v>
      </c>
      <c r="L9" s="54"/>
      <c r="M9" s="54"/>
      <c r="N9" s="54">
        <v>4</v>
      </c>
      <c r="O9" s="54">
        <v>4</v>
      </c>
      <c r="P9" s="54"/>
      <c r="Q9" s="54"/>
      <c r="R9" s="39">
        <f t="shared" ref="R9:R40" si="0">IF(COUNTBLANK(B9:Q9)=COLUMNS(B9:Q9),"ABS",CEILING((SUM(MAX(SUM(B9:E9),SUM(F9:I9))+MAX(SUM(J9:M9),SUM(N9:Q9)))),1))</f>
        <v>15</v>
      </c>
      <c r="T9" s="4" t="s">
        <v>53</v>
      </c>
    </row>
    <row r="10" spans="1:20" s="8" customFormat="1" ht="18" customHeight="1">
      <c r="A10" s="7">
        <v>1</v>
      </c>
      <c r="B10" s="10">
        <v>0</v>
      </c>
      <c r="C10" s="10">
        <v>0</v>
      </c>
      <c r="D10" s="10">
        <v>3</v>
      </c>
      <c r="E10" s="10"/>
      <c r="F10" s="40"/>
      <c r="G10" s="40"/>
      <c r="H10" s="11"/>
      <c r="I10" s="11"/>
      <c r="J10" s="2">
        <v>4</v>
      </c>
      <c r="K10" s="2">
        <v>4</v>
      </c>
      <c r="L10" s="10"/>
      <c r="M10" s="10"/>
      <c r="N10" s="40"/>
      <c r="O10" s="40"/>
      <c r="P10" s="40"/>
      <c r="Q10" s="11"/>
      <c r="R10" s="9">
        <f t="shared" si="0"/>
        <v>11</v>
      </c>
      <c r="T10" s="4" t="s">
        <v>54</v>
      </c>
    </row>
    <row r="11" spans="1:20" s="8" customFormat="1" ht="18" customHeight="1">
      <c r="A11" s="7">
        <v>2</v>
      </c>
      <c r="B11" s="10">
        <v>1</v>
      </c>
      <c r="C11" s="10">
        <v>2</v>
      </c>
      <c r="D11" s="10">
        <v>4</v>
      </c>
      <c r="E11" s="10"/>
      <c r="F11" s="40"/>
      <c r="G11" s="40"/>
      <c r="H11" s="11"/>
      <c r="I11" s="11"/>
      <c r="J11" s="2">
        <v>4</v>
      </c>
      <c r="K11" s="2">
        <v>4</v>
      </c>
      <c r="L11" s="10"/>
      <c r="M11" s="10"/>
      <c r="N11" s="40"/>
      <c r="O11" s="40"/>
      <c r="P11" s="40"/>
      <c r="Q11" s="11"/>
      <c r="R11" s="9">
        <f t="shared" si="0"/>
        <v>15</v>
      </c>
      <c r="T11" s="4" t="s">
        <v>55</v>
      </c>
    </row>
    <row r="12" spans="1:20" s="8" customFormat="1" ht="18" customHeight="1">
      <c r="A12" s="7">
        <v>3</v>
      </c>
      <c r="B12" s="10">
        <v>1</v>
      </c>
      <c r="C12" s="10">
        <v>2</v>
      </c>
      <c r="D12" s="10">
        <v>4</v>
      </c>
      <c r="E12" s="10"/>
      <c r="F12" s="40"/>
      <c r="G12" s="40"/>
      <c r="H12" s="11"/>
      <c r="I12" s="11"/>
      <c r="J12" s="2">
        <v>4</v>
      </c>
      <c r="K12" s="2">
        <v>4</v>
      </c>
      <c r="L12" s="10"/>
      <c r="M12" s="10"/>
      <c r="N12" s="40"/>
      <c r="O12" s="40"/>
      <c r="P12" s="40"/>
      <c r="Q12" s="11"/>
      <c r="R12" s="9">
        <f t="shared" si="0"/>
        <v>15</v>
      </c>
      <c r="T12" s="4" t="s">
        <v>56</v>
      </c>
    </row>
    <row r="13" spans="1:20" s="8" customFormat="1" ht="18" customHeight="1">
      <c r="A13" s="7">
        <v>4</v>
      </c>
      <c r="B13" s="10">
        <v>1</v>
      </c>
      <c r="C13" s="10">
        <v>2</v>
      </c>
      <c r="D13" s="10">
        <v>4</v>
      </c>
      <c r="E13" s="10"/>
      <c r="F13" s="40"/>
      <c r="G13" s="40"/>
      <c r="H13" s="11"/>
      <c r="I13" s="11"/>
      <c r="J13" s="2">
        <v>2</v>
      </c>
      <c r="K13" s="2">
        <v>3</v>
      </c>
      <c r="L13" s="10"/>
      <c r="M13" s="10"/>
      <c r="N13" s="40"/>
      <c r="O13" s="40"/>
      <c r="P13" s="40"/>
      <c r="Q13" s="11"/>
      <c r="R13" s="9">
        <f t="shared" si="0"/>
        <v>12</v>
      </c>
      <c r="T13" s="4"/>
    </row>
    <row r="14" spans="1:20" s="8" customFormat="1" ht="18" customHeight="1">
      <c r="A14" s="7">
        <v>5</v>
      </c>
      <c r="B14" s="10">
        <v>1</v>
      </c>
      <c r="C14" s="10">
        <v>2</v>
      </c>
      <c r="D14" s="10">
        <v>4</v>
      </c>
      <c r="E14" s="10"/>
      <c r="F14" s="40"/>
      <c r="G14" s="40"/>
      <c r="H14" s="11"/>
      <c r="I14" s="11"/>
      <c r="J14" s="2">
        <v>3</v>
      </c>
      <c r="K14" s="2">
        <v>3</v>
      </c>
      <c r="L14" s="10"/>
      <c r="M14" s="10"/>
      <c r="N14" s="40"/>
      <c r="O14" s="40"/>
      <c r="P14" s="40"/>
      <c r="Q14" s="11"/>
      <c r="R14" s="9">
        <f t="shared" si="0"/>
        <v>13</v>
      </c>
      <c r="T14" s="4" t="s">
        <v>57</v>
      </c>
    </row>
    <row r="15" spans="1:20" s="8" customFormat="1" ht="18" customHeight="1">
      <c r="A15" s="7">
        <v>6</v>
      </c>
      <c r="B15" s="10">
        <v>1</v>
      </c>
      <c r="C15" s="10">
        <v>2</v>
      </c>
      <c r="D15" s="10">
        <v>0</v>
      </c>
      <c r="E15" s="10"/>
      <c r="F15" s="40"/>
      <c r="G15" s="40"/>
      <c r="H15" s="11"/>
      <c r="I15" s="11"/>
      <c r="J15" s="2">
        <v>4</v>
      </c>
      <c r="K15" s="2">
        <v>1</v>
      </c>
      <c r="L15" s="10"/>
      <c r="M15" s="10"/>
      <c r="N15" s="40"/>
      <c r="O15" s="40"/>
      <c r="P15" s="40"/>
      <c r="Q15" s="11"/>
      <c r="R15" s="9">
        <f t="shared" si="0"/>
        <v>8</v>
      </c>
      <c r="T15" s="4"/>
    </row>
    <row r="16" spans="1:20" s="8" customFormat="1" ht="18" customHeight="1">
      <c r="A16" s="7">
        <v>7</v>
      </c>
      <c r="B16" s="10"/>
      <c r="C16" s="10">
        <v>0</v>
      </c>
      <c r="D16" s="10"/>
      <c r="E16" s="10"/>
      <c r="F16" s="48"/>
      <c r="G16" s="40"/>
      <c r="H16" s="11"/>
      <c r="I16" s="11"/>
      <c r="J16" s="2">
        <v>1</v>
      </c>
      <c r="K16" s="2"/>
      <c r="L16" s="10"/>
      <c r="M16" s="10"/>
      <c r="N16" s="40"/>
      <c r="O16" s="40"/>
      <c r="P16" s="40"/>
      <c r="Q16" s="11"/>
      <c r="R16" s="9">
        <f t="shared" si="0"/>
        <v>1</v>
      </c>
      <c r="T16" s="4"/>
    </row>
    <row r="17" spans="1:20" s="8" customFormat="1" ht="18" customHeight="1">
      <c r="A17" s="7">
        <v>8</v>
      </c>
      <c r="B17" s="10"/>
      <c r="C17" s="10"/>
      <c r="D17" s="10">
        <v>2</v>
      </c>
      <c r="E17" s="10"/>
      <c r="F17" s="40"/>
      <c r="G17" s="40"/>
      <c r="H17" s="11"/>
      <c r="I17" s="11"/>
      <c r="J17" s="2">
        <v>3</v>
      </c>
      <c r="K17" s="2">
        <v>0</v>
      </c>
      <c r="L17" s="10"/>
      <c r="M17" s="10"/>
      <c r="N17" s="40"/>
      <c r="O17" s="40"/>
      <c r="P17" s="40"/>
      <c r="Q17" s="11"/>
      <c r="R17" s="9">
        <f t="shared" si="0"/>
        <v>5</v>
      </c>
      <c r="T17" s="4"/>
    </row>
    <row r="18" spans="1:20" s="8" customFormat="1" ht="18" customHeight="1">
      <c r="A18" s="7">
        <v>9</v>
      </c>
      <c r="B18" s="10"/>
      <c r="C18" s="10"/>
      <c r="D18" s="10">
        <v>3</v>
      </c>
      <c r="E18" s="10"/>
      <c r="F18" s="40"/>
      <c r="G18" s="40"/>
      <c r="H18" s="11"/>
      <c r="I18" s="11"/>
      <c r="J18" s="2">
        <v>1</v>
      </c>
      <c r="K18" s="2">
        <v>1</v>
      </c>
      <c r="L18" s="10"/>
      <c r="M18" s="10"/>
      <c r="N18" s="40"/>
      <c r="O18" s="40"/>
      <c r="P18" s="40"/>
      <c r="Q18" s="11"/>
      <c r="R18" s="9">
        <f t="shared" si="0"/>
        <v>5</v>
      </c>
      <c r="T18" s="4"/>
    </row>
    <row r="19" spans="1:20" s="8" customFormat="1" ht="18" customHeight="1">
      <c r="A19" s="7">
        <v>10</v>
      </c>
      <c r="B19" s="10">
        <v>0</v>
      </c>
      <c r="C19" s="10">
        <v>0</v>
      </c>
      <c r="D19" s="10">
        <v>0</v>
      </c>
      <c r="E19" s="10"/>
      <c r="F19" s="40"/>
      <c r="G19" s="40"/>
      <c r="H19" s="11"/>
      <c r="I19" s="11"/>
      <c r="J19" s="2">
        <v>2</v>
      </c>
      <c r="K19" s="2">
        <v>0</v>
      </c>
      <c r="L19" s="10"/>
      <c r="M19" s="10"/>
      <c r="N19" s="40"/>
      <c r="O19" s="40"/>
      <c r="P19" s="40"/>
      <c r="Q19" s="11"/>
      <c r="R19" s="9">
        <f t="shared" si="0"/>
        <v>2</v>
      </c>
      <c r="T19" s="4"/>
    </row>
    <row r="20" spans="1:20" s="8" customFormat="1" ht="18" customHeight="1">
      <c r="A20" s="7">
        <v>11</v>
      </c>
      <c r="B20" s="10">
        <v>1</v>
      </c>
      <c r="C20" s="10">
        <v>2</v>
      </c>
      <c r="D20" s="10">
        <v>3</v>
      </c>
      <c r="E20" s="10"/>
      <c r="F20" s="40"/>
      <c r="G20" s="40"/>
      <c r="H20" s="11"/>
      <c r="I20" s="11"/>
      <c r="J20" s="2">
        <v>2</v>
      </c>
      <c r="K20" s="2">
        <v>4</v>
      </c>
      <c r="L20" s="10"/>
      <c r="M20" s="10"/>
      <c r="N20" s="40"/>
      <c r="O20" s="40"/>
      <c r="P20" s="40"/>
      <c r="Q20" s="11"/>
      <c r="R20" s="9">
        <f t="shared" si="0"/>
        <v>12</v>
      </c>
      <c r="T20" s="4"/>
    </row>
    <row r="21" spans="1:20" s="8" customFormat="1" ht="18" customHeight="1">
      <c r="A21" s="7">
        <v>12</v>
      </c>
      <c r="B21" s="10">
        <v>1</v>
      </c>
      <c r="C21" s="10">
        <v>1</v>
      </c>
      <c r="D21" s="10">
        <v>4</v>
      </c>
      <c r="E21" s="10"/>
      <c r="F21" s="40"/>
      <c r="G21" s="40"/>
      <c r="H21" s="11"/>
      <c r="I21" s="11"/>
      <c r="J21" s="2">
        <v>1</v>
      </c>
      <c r="K21" s="2"/>
      <c r="L21" s="10"/>
      <c r="M21" s="10"/>
      <c r="N21" s="40"/>
      <c r="O21" s="40"/>
      <c r="P21" s="40"/>
      <c r="Q21" s="11"/>
      <c r="R21" s="9">
        <f t="shared" si="0"/>
        <v>7</v>
      </c>
      <c r="T21" s="4"/>
    </row>
    <row r="22" spans="1:20" s="8" customFormat="1" ht="18" customHeight="1">
      <c r="A22" s="7">
        <v>13</v>
      </c>
      <c r="B22" s="10">
        <v>1</v>
      </c>
      <c r="C22" s="10">
        <v>2</v>
      </c>
      <c r="D22" s="10">
        <v>4</v>
      </c>
      <c r="E22" s="10"/>
      <c r="F22" s="40"/>
      <c r="G22" s="40"/>
      <c r="H22" s="11"/>
      <c r="I22" s="11"/>
      <c r="J22" s="2">
        <v>3</v>
      </c>
      <c r="K22" s="2">
        <v>1</v>
      </c>
      <c r="L22" s="10"/>
      <c r="M22" s="10"/>
      <c r="N22" s="40"/>
      <c r="O22" s="40"/>
      <c r="P22" s="40"/>
      <c r="Q22" s="11"/>
      <c r="R22" s="9">
        <f t="shared" si="0"/>
        <v>11</v>
      </c>
      <c r="T22" s="4" t="s">
        <v>65</v>
      </c>
    </row>
    <row r="23" spans="1:20" s="8" customFormat="1" ht="18" customHeight="1">
      <c r="A23" s="7">
        <v>14</v>
      </c>
      <c r="B23" s="10"/>
      <c r="C23" s="10">
        <v>1</v>
      </c>
      <c r="D23" s="10">
        <v>3</v>
      </c>
      <c r="E23" s="10"/>
      <c r="F23" s="40"/>
      <c r="G23" s="40"/>
      <c r="H23" s="11"/>
      <c r="I23" s="11"/>
      <c r="J23" s="2">
        <v>4</v>
      </c>
      <c r="K23" s="2">
        <v>2</v>
      </c>
      <c r="L23" s="10"/>
      <c r="M23" s="10"/>
      <c r="N23" s="40"/>
      <c r="O23" s="40"/>
      <c r="P23" s="40"/>
      <c r="Q23" s="11"/>
      <c r="R23" s="9">
        <f t="shared" si="0"/>
        <v>10</v>
      </c>
      <c r="T23" s="4" t="s">
        <v>66</v>
      </c>
    </row>
    <row r="24" spans="1:20" s="8" customFormat="1" ht="18" customHeight="1">
      <c r="A24" s="7">
        <v>15</v>
      </c>
      <c r="B24" s="10">
        <v>1</v>
      </c>
      <c r="C24" s="10">
        <v>0</v>
      </c>
      <c r="D24" s="10">
        <v>3</v>
      </c>
      <c r="E24" s="10"/>
      <c r="F24" s="40"/>
      <c r="G24" s="40"/>
      <c r="H24" s="11"/>
      <c r="I24" s="11"/>
      <c r="J24" s="2">
        <v>2</v>
      </c>
      <c r="K24" s="2">
        <v>2</v>
      </c>
      <c r="L24" s="10"/>
      <c r="M24" s="10"/>
      <c r="N24" s="40"/>
      <c r="O24" s="40"/>
      <c r="P24" s="40"/>
      <c r="Q24" s="11"/>
      <c r="R24" s="9">
        <f t="shared" si="0"/>
        <v>8</v>
      </c>
      <c r="T24" s="4"/>
    </row>
    <row r="25" spans="1:20" s="8" customFormat="1" ht="18" customHeight="1">
      <c r="A25" s="7">
        <v>16</v>
      </c>
      <c r="B25" s="10">
        <v>0</v>
      </c>
      <c r="C25" s="10">
        <v>2</v>
      </c>
      <c r="D25" s="10">
        <v>3</v>
      </c>
      <c r="E25" s="10"/>
      <c r="F25" s="40"/>
      <c r="G25" s="40"/>
      <c r="H25" s="11"/>
      <c r="I25" s="11"/>
      <c r="J25" s="2">
        <v>3</v>
      </c>
      <c r="K25" s="2"/>
      <c r="L25" s="10"/>
      <c r="M25" s="10"/>
      <c r="N25" s="48"/>
      <c r="O25" s="40"/>
      <c r="P25" s="40"/>
      <c r="Q25" s="11"/>
      <c r="R25" s="9">
        <f t="shared" si="0"/>
        <v>8</v>
      </c>
      <c r="T25" s="4" t="s">
        <v>67</v>
      </c>
    </row>
    <row r="26" spans="1:20" s="8" customFormat="1" ht="18" customHeight="1">
      <c r="A26" s="7">
        <v>17</v>
      </c>
      <c r="B26" s="10">
        <v>1</v>
      </c>
      <c r="C26" s="10"/>
      <c r="D26" s="10">
        <v>3</v>
      </c>
      <c r="E26" s="10"/>
      <c r="F26" s="40"/>
      <c r="G26" s="40"/>
      <c r="H26" s="11"/>
      <c r="I26" s="11"/>
      <c r="J26" s="2"/>
      <c r="K26" s="2"/>
      <c r="L26" s="10"/>
      <c r="M26" s="10"/>
      <c r="N26" s="40">
        <v>3</v>
      </c>
      <c r="O26" s="40">
        <v>1</v>
      </c>
      <c r="P26" s="40"/>
      <c r="Q26" s="11"/>
      <c r="R26" s="9">
        <f t="shared" si="0"/>
        <v>8</v>
      </c>
      <c r="T26" s="4"/>
    </row>
    <row r="27" spans="1:20" s="8" customFormat="1" ht="18" customHeight="1">
      <c r="A27" s="7">
        <v>18</v>
      </c>
      <c r="B27" s="10">
        <v>1</v>
      </c>
      <c r="C27" s="10">
        <v>0</v>
      </c>
      <c r="D27" s="10">
        <v>3</v>
      </c>
      <c r="E27" s="10"/>
      <c r="F27" s="40"/>
      <c r="G27" s="40"/>
      <c r="H27" s="11"/>
      <c r="I27" s="11"/>
      <c r="J27" s="2">
        <v>1</v>
      </c>
      <c r="K27" s="49">
        <v>1</v>
      </c>
      <c r="L27" s="10"/>
      <c r="M27" s="10"/>
      <c r="N27" s="40"/>
      <c r="O27" s="40"/>
      <c r="P27" s="40"/>
      <c r="Q27" s="11"/>
      <c r="R27" s="9">
        <f t="shared" si="0"/>
        <v>6</v>
      </c>
      <c r="T27" s="4"/>
    </row>
    <row r="28" spans="1:20" s="8" customFormat="1" ht="18" customHeight="1">
      <c r="A28" s="7">
        <v>19</v>
      </c>
      <c r="B28" s="10">
        <v>1</v>
      </c>
      <c r="C28" s="10">
        <v>2</v>
      </c>
      <c r="D28" s="10">
        <v>4</v>
      </c>
      <c r="E28" s="10"/>
      <c r="F28" s="40"/>
      <c r="G28" s="40"/>
      <c r="H28" s="11"/>
      <c r="I28" s="11"/>
      <c r="J28" s="2">
        <v>3</v>
      </c>
      <c r="K28" s="2">
        <v>4</v>
      </c>
      <c r="L28" s="10"/>
      <c r="M28" s="10"/>
      <c r="N28" s="40"/>
      <c r="O28" s="40"/>
      <c r="P28" s="40"/>
      <c r="Q28" s="11"/>
      <c r="R28" s="9">
        <f t="shared" si="0"/>
        <v>14</v>
      </c>
      <c r="T28" s="4"/>
    </row>
    <row r="29" spans="1:20" s="8" customFormat="1" ht="18" customHeight="1">
      <c r="A29" s="7">
        <v>20</v>
      </c>
      <c r="B29" s="60"/>
      <c r="C29" s="60"/>
      <c r="D29" s="60"/>
      <c r="E29" s="60"/>
      <c r="F29" s="61"/>
      <c r="G29" s="61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2" t="str">
        <f t="shared" si="0"/>
        <v>ABS</v>
      </c>
      <c r="T29" s="4"/>
    </row>
    <row r="30" spans="1:20" s="8" customFormat="1" ht="18" customHeight="1">
      <c r="A30" s="7">
        <v>21</v>
      </c>
      <c r="B30" s="10">
        <v>1</v>
      </c>
      <c r="C30" s="10">
        <v>2</v>
      </c>
      <c r="D30" s="10">
        <v>4</v>
      </c>
      <c r="E30" s="10"/>
      <c r="F30" s="40"/>
      <c r="G30" s="40"/>
      <c r="H30" s="11"/>
      <c r="I30" s="11"/>
      <c r="J30" s="49">
        <v>4</v>
      </c>
      <c r="K30" s="2">
        <v>4</v>
      </c>
      <c r="L30" s="10"/>
      <c r="M30" s="10"/>
      <c r="N30" s="40"/>
      <c r="O30" s="40"/>
      <c r="P30" s="40"/>
      <c r="Q30" s="11"/>
      <c r="R30" s="9">
        <f t="shared" si="0"/>
        <v>15</v>
      </c>
      <c r="T30" s="4"/>
    </row>
    <row r="31" spans="1:20" s="8" customFormat="1" ht="18" customHeight="1">
      <c r="A31" s="7">
        <v>22</v>
      </c>
      <c r="B31" s="10">
        <v>0</v>
      </c>
      <c r="C31" s="10"/>
      <c r="D31" s="10"/>
      <c r="E31" s="10"/>
      <c r="F31" s="40"/>
      <c r="G31" s="40"/>
      <c r="H31" s="11"/>
      <c r="I31" s="11"/>
      <c r="J31" s="2">
        <v>3</v>
      </c>
      <c r="K31" s="2">
        <v>2</v>
      </c>
      <c r="L31" s="10"/>
      <c r="M31" s="10"/>
      <c r="N31" s="40"/>
      <c r="O31" s="40"/>
      <c r="P31" s="40"/>
      <c r="Q31" s="11"/>
      <c r="R31" s="9">
        <f t="shared" si="0"/>
        <v>5</v>
      </c>
      <c r="T31" s="4"/>
    </row>
    <row r="32" spans="1:20" s="8" customFormat="1" ht="18" customHeight="1">
      <c r="A32" s="7">
        <v>23</v>
      </c>
      <c r="B32" s="10"/>
      <c r="C32" s="10"/>
      <c r="D32" s="10"/>
      <c r="E32" s="10"/>
      <c r="F32" s="40"/>
      <c r="G32" s="40"/>
      <c r="H32" s="11"/>
      <c r="I32" s="11"/>
      <c r="J32" s="2">
        <v>3</v>
      </c>
      <c r="K32" s="2">
        <v>1</v>
      </c>
      <c r="L32" s="10"/>
      <c r="M32" s="10"/>
      <c r="N32" s="40">
        <v>4</v>
      </c>
      <c r="O32" s="40">
        <v>2</v>
      </c>
      <c r="P32" s="40"/>
      <c r="Q32" s="11"/>
      <c r="R32" s="9">
        <f t="shared" si="0"/>
        <v>6</v>
      </c>
      <c r="T32" s="4"/>
    </row>
    <row r="33" spans="1:20" s="8" customFormat="1" ht="18" customHeight="1">
      <c r="A33" s="7">
        <v>24</v>
      </c>
      <c r="B33" s="10">
        <v>1</v>
      </c>
      <c r="C33" s="10">
        <v>0</v>
      </c>
      <c r="D33" s="10">
        <v>3</v>
      </c>
      <c r="E33" s="10"/>
      <c r="F33" s="40"/>
      <c r="G33" s="40"/>
      <c r="H33" s="11"/>
      <c r="I33" s="11"/>
      <c r="J33" s="2">
        <v>3</v>
      </c>
      <c r="K33" s="2">
        <v>4</v>
      </c>
      <c r="L33" s="10"/>
      <c r="M33" s="10"/>
      <c r="N33" s="40"/>
      <c r="O33" s="40"/>
      <c r="P33" s="40"/>
      <c r="Q33" s="11"/>
      <c r="R33" s="9">
        <f t="shared" si="0"/>
        <v>11</v>
      </c>
      <c r="T33" s="4"/>
    </row>
    <row r="34" spans="1:20" s="8" customFormat="1" ht="18" customHeight="1">
      <c r="A34" s="7">
        <v>25</v>
      </c>
      <c r="B34" s="10"/>
      <c r="C34" s="10"/>
      <c r="D34" s="10">
        <v>3</v>
      </c>
      <c r="E34" s="10"/>
      <c r="F34" s="40"/>
      <c r="G34" s="40"/>
      <c r="H34" s="11"/>
      <c r="I34" s="11"/>
      <c r="J34" s="2"/>
      <c r="K34" s="2"/>
      <c r="L34" s="10"/>
      <c r="M34" s="10"/>
      <c r="N34" s="40"/>
      <c r="O34" s="40"/>
      <c r="P34" s="40"/>
      <c r="Q34" s="11"/>
      <c r="R34" s="9">
        <f t="shared" si="0"/>
        <v>3</v>
      </c>
      <c r="T34" s="4"/>
    </row>
    <row r="35" spans="1:20" s="8" customFormat="1" ht="18" customHeight="1">
      <c r="A35" s="7">
        <v>26</v>
      </c>
      <c r="B35" s="10">
        <v>1</v>
      </c>
      <c r="C35" s="10">
        <v>0</v>
      </c>
      <c r="D35" s="10">
        <v>4</v>
      </c>
      <c r="E35" s="10"/>
      <c r="F35" s="40"/>
      <c r="G35" s="40"/>
      <c r="H35" s="11"/>
      <c r="I35" s="11"/>
      <c r="J35" s="2">
        <v>3</v>
      </c>
      <c r="K35" s="2">
        <v>4</v>
      </c>
      <c r="L35" s="10"/>
      <c r="M35" s="10"/>
      <c r="N35" s="40"/>
      <c r="O35" s="40"/>
      <c r="P35" s="40"/>
      <c r="Q35" s="11"/>
      <c r="R35" s="9">
        <f t="shared" si="0"/>
        <v>12</v>
      </c>
      <c r="T35" s="4"/>
    </row>
    <row r="36" spans="1:20" s="8" customFormat="1" ht="18" customHeight="1">
      <c r="A36" s="7">
        <v>27</v>
      </c>
      <c r="B36" s="10">
        <v>1</v>
      </c>
      <c r="C36" s="10">
        <v>0</v>
      </c>
      <c r="D36" s="10">
        <v>3</v>
      </c>
      <c r="E36" s="10"/>
      <c r="F36" s="40"/>
      <c r="G36" s="40"/>
      <c r="H36" s="11"/>
      <c r="I36" s="11"/>
      <c r="J36" s="2">
        <v>4</v>
      </c>
      <c r="K36" s="2">
        <v>2</v>
      </c>
      <c r="L36" s="10"/>
      <c r="M36" s="10"/>
      <c r="N36" s="40"/>
      <c r="O36" s="40"/>
      <c r="P36" s="40"/>
      <c r="Q36" s="11"/>
      <c r="R36" s="9">
        <f t="shared" si="0"/>
        <v>10</v>
      </c>
      <c r="T36" s="4"/>
    </row>
    <row r="37" spans="1:20" s="8" customFormat="1" ht="18" customHeight="1">
      <c r="A37" s="7">
        <v>28</v>
      </c>
      <c r="B37" s="10">
        <v>1</v>
      </c>
      <c r="C37" s="10">
        <v>0</v>
      </c>
      <c r="D37" s="10">
        <v>2</v>
      </c>
      <c r="E37" s="10"/>
      <c r="F37" s="40"/>
      <c r="G37" s="40"/>
      <c r="H37" s="11"/>
      <c r="I37" s="11"/>
      <c r="J37" s="2"/>
      <c r="K37" s="2"/>
      <c r="L37" s="10"/>
      <c r="M37" s="10"/>
      <c r="N37" s="40"/>
      <c r="O37" s="40"/>
      <c r="P37" s="40"/>
      <c r="Q37" s="11"/>
      <c r="R37" s="9">
        <f t="shared" si="0"/>
        <v>3</v>
      </c>
      <c r="T37" s="4"/>
    </row>
    <row r="38" spans="1:20" s="8" customFormat="1" ht="18" customHeight="1">
      <c r="A38" s="7">
        <v>29</v>
      </c>
      <c r="B38" s="10">
        <v>0</v>
      </c>
      <c r="C38" s="10">
        <v>0</v>
      </c>
      <c r="D38" s="10">
        <v>3</v>
      </c>
      <c r="E38" s="10"/>
      <c r="F38" s="40"/>
      <c r="G38" s="40"/>
      <c r="H38" s="11"/>
      <c r="I38" s="11"/>
      <c r="J38" s="2">
        <v>3</v>
      </c>
      <c r="K38" s="2">
        <v>1</v>
      </c>
      <c r="L38" s="10"/>
      <c r="M38" s="10"/>
      <c r="N38" s="40"/>
      <c r="O38" s="40"/>
      <c r="P38" s="40"/>
      <c r="Q38" s="11"/>
      <c r="R38" s="9">
        <f t="shared" si="0"/>
        <v>7</v>
      </c>
      <c r="T38" s="4"/>
    </row>
    <row r="39" spans="1:20" s="8" customFormat="1" ht="18" customHeight="1">
      <c r="A39" s="7">
        <v>30</v>
      </c>
      <c r="B39" s="10">
        <v>0</v>
      </c>
      <c r="C39" s="10">
        <v>2</v>
      </c>
      <c r="D39" s="10">
        <v>2</v>
      </c>
      <c r="E39" s="10"/>
      <c r="F39" s="40"/>
      <c r="G39" s="50"/>
      <c r="H39" s="11"/>
      <c r="I39" s="11"/>
      <c r="J39" s="2">
        <v>3</v>
      </c>
      <c r="K39" s="2">
        <v>0</v>
      </c>
      <c r="L39" s="10"/>
      <c r="M39" s="10"/>
      <c r="N39" s="40"/>
      <c r="O39" s="40"/>
      <c r="P39" s="40"/>
      <c r="Q39" s="11"/>
      <c r="R39" s="9">
        <f t="shared" si="0"/>
        <v>7</v>
      </c>
      <c r="T39" s="4"/>
    </row>
    <row r="40" spans="1:20" s="8" customFormat="1" ht="18" customHeight="1">
      <c r="A40" s="7">
        <v>31</v>
      </c>
      <c r="B40" s="10">
        <v>0</v>
      </c>
      <c r="C40" s="10">
        <v>2</v>
      </c>
      <c r="D40" s="10">
        <v>3</v>
      </c>
      <c r="E40" s="10"/>
      <c r="F40" s="40"/>
      <c r="G40" s="40"/>
      <c r="H40" s="11"/>
      <c r="I40" s="11"/>
      <c r="J40" s="2">
        <v>3</v>
      </c>
      <c r="K40" s="2">
        <v>4</v>
      </c>
      <c r="L40" s="10"/>
      <c r="M40" s="10"/>
      <c r="N40" s="40"/>
      <c r="O40" s="40"/>
      <c r="P40" s="40"/>
      <c r="Q40" s="11"/>
      <c r="R40" s="9">
        <f t="shared" si="0"/>
        <v>12</v>
      </c>
      <c r="T40" s="4"/>
    </row>
    <row r="41" spans="1:20" s="8" customFormat="1" ht="18" customHeight="1">
      <c r="A41" s="7">
        <v>32</v>
      </c>
      <c r="B41" s="10">
        <v>1</v>
      </c>
      <c r="C41" s="10">
        <v>2</v>
      </c>
      <c r="D41" s="10">
        <v>2</v>
      </c>
      <c r="E41" s="10"/>
      <c r="F41" s="40"/>
      <c r="G41" s="40"/>
      <c r="H41" s="11"/>
      <c r="I41" s="11"/>
      <c r="J41" s="2">
        <v>1</v>
      </c>
      <c r="K41" s="2">
        <v>1</v>
      </c>
      <c r="L41" s="10"/>
      <c r="M41" s="10"/>
      <c r="N41" s="40"/>
      <c r="O41" s="40"/>
      <c r="P41" s="40"/>
      <c r="Q41" s="11"/>
      <c r="R41" s="9">
        <f t="shared" ref="R41:R72" si="1">IF(COUNTBLANK(B41:Q41)=COLUMNS(B41:Q41),"ABS",CEILING((SUM(MAX(SUM(B41:E41),SUM(F41:I41))+MAX(SUM(J41:M41),SUM(N41:Q41)))),1))</f>
        <v>7</v>
      </c>
      <c r="T41" s="4"/>
    </row>
    <row r="42" spans="1:20" s="8" customFormat="1" ht="18" customHeight="1">
      <c r="A42" s="7">
        <v>34</v>
      </c>
      <c r="B42" s="10">
        <v>0</v>
      </c>
      <c r="C42" s="10">
        <v>2</v>
      </c>
      <c r="D42" s="10">
        <v>4</v>
      </c>
      <c r="E42" s="10"/>
      <c r="F42" s="48"/>
      <c r="G42" s="40"/>
      <c r="H42" s="11"/>
      <c r="I42" s="11"/>
      <c r="J42" s="2">
        <v>4</v>
      </c>
      <c r="K42" s="2">
        <v>4</v>
      </c>
      <c r="L42" s="10"/>
      <c r="M42" s="10"/>
      <c r="N42" s="40"/>
      <c r="O42" s="40"/>
      <c r="P42" s="40"/>
      <c r="Q42" s="11"/>
      <c r="R42" s="9">
        <f t="shared" si="1"/>
        <v>14</v>
      </c>
      <c r="T42" s="4"/>
    </row>
    <row r="43" spans="1:20" s="8" customFormat="1" ht="18" customHeight="1">
      <c r="A43" s="7">
        <v>35</v>
      </c>
      <c r="B43" s="10"/>
      <c r="C43" s="10"/>
      <c r="D43" s="10">
        <v>1</v>
      </c>
      <c r="E43" s="10"/>
      <c r="F43" s="40"/>
      <c r="G43" s="40"/>
      <c r="H43" s="11"/>
      <c r="I43" s="11"/>
      <c r="J43" s="2">
        <v>4</v>
      </c>
      <c r="K43" s="2">
        <v>2</v>
      </c>
      <c r="L43" s="10"/>
      <c r="M43" s="10"/>
      <c r="N43" s="40"/>
      <c r="O43" s="40"/>
      <c r="P43" s="40"/>
      <c r="Q43" s="11"/>
      <c r="R43" s="9">
        <f t="shared" si="1"/>
        <v>7</v>
      </c>
      <c r="T43" s="4"/>
    </row>
    <row r="44" spans="1:20" s="8" customFormat="1" ht="18" customHeight="1">
      <c r="A44" s="7">
        <v>36</v>
      </c>
      <c r="B44" s="60"/>
      <c r="C44" s="60"/>
      <c r="D44" s="60"/>
      <c r="E44" s="60"/>
      <c r="F44" s="61"/>
      <c r="G44" s="61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9" t="str">
        <f t="shared" si="1"/>
        <v>ABS</v>
      </c>
      <c r="T44" s="4"/>
    </row>
    <row r="45" spans="1:20" s="8" customFormat="1" ht="18" customHeight="1">
      <c r="A45" s="7">
        <v>42</v>
      </c>
      <c r="B45" s="10">
        <v>1</v>
      </c>
      <c r="C45" s="10">
        <v>0</v>
      </c>
      <c r="D45" s="10">
        <v>4</v>
      </c>
      <c r="E45" s="10"/>
      <c r="F45" s="40"/>
      <c r="G45" s="40"/>
      <c r="H45" s="11"/>
      <c r="I45" s="11"/>
      <c r="J45" s="2">
        <v>4</v>
      </c>
      <c r="K45" s="2">
        <v>1</v>
      </c>
      <c r="L45" s="10"/>
      <c r="M45" s="10"/>
      <c r="N45" s="40"/>
      <c r="O45" s="40"/>
      <c r="P45" s="40"/>
      <c r="Q45" s="11"/>
      <c r="R45" s="9">
        <f t="shared" si="1"/>
        <v>10</v>
      </c>
      <c r="T45" s="4"/>
    </row>
    <row r="46" spans="1:20" s="8" customFormat="1" ht="18" customHeight="1">
      <c r="A46" s="7">
        <v>43</v>
      </c>
      <c r="B46" s="10">
        <v>1</v>
      </c>
      <c r="C46" s="10">
        <v>0</v>
      </c>
      <c r="D46" s="10">
        <v>4</v>
      </c>
      <c r="E46" s="10"/>
      <c r="F46" s="40"/>
      <c r="G46" s="40"/>
      <c r="H46" s="11"/>
      <c r="I46" s="11"/>
      <c r="J46" s="2">
        <v>3</v>
      </c>
      <c r="K46" s="2">
        <v>4</v>
      </c>
      <c r="L46" s="10"/>
      <c r="M46" s="10"/>
      <c r="N46" s="40"/>
      <c r="O46" s="40"/>
      <c r="P46" s="40"/>
      <c r="Q46" s="11"/>
      <c r="R46" s="9">
        <f t="shared" si="1"/>
        <v>12</v>
      </c>
      <c r="T46" s="4"/>
    </row>
    <row r="47" spans="1:20" s="8" customFormat="1" ht="18" customHeight="1">
      <c r="A47" s="7">
        <v>44</v>
      </c>
      <c r="B47" s="10">
        <v>1</v>
      </c>
      <c r="C47" s="10">
        <v>0</v>
      </c>
      <c r="D47" s="10">
        <v>4</v>
      </c>
      <c r="E47" s="10"/>
      <c r="F47" s="40"/>
      <c r="G47" s="40"/>
      <c r="H47" s="11"/>
      <c r="I47" s="11"/>
      <c r="J47" s="2">
        <v>4</v>
      </c>
      <c r="K47" s="2">
        <v>4</v>
      </c>
      <c r="L47" s="10"/>
      <c r="M47" s="10"/>
      <c r="N47" s="40"/>
      <c r="O47" s="40"/>
      <c r="P47" s="40"/>
      <c r="Q47" s="11"/>
      <c r="R47" s="9">
        <f t="shared" si="1"/>
        <v>13</v>
      </c>
      <c r="T47" s="4"/>
    </row>
    <row r="48" spans="1:20" s="8" customFormat="1" ht="18" customHeight="1">
      <c r="A48" s="7">
        <v>45</v>
      </c>
      <c r="B48" s="10"/>
      <c r="C48" s="10"/>
      <c r="D48" s="10">
        <v>4</v>
      </c>
      <c r="E48" s="10"/>
      <c r="F48" s="40"/>
      <c r="G48" s="40"/>
      <c r="H48" s="11"/>
      <c r="I48" s="11"/>
      <c r="J48" s="2">
        <v>3</v>
      </c>
      <c r="K48" s="2">
        <v>2</v>
      </c>
      <c r="L48" s="10"/>
      <c r="M48" s="10"/>
      <c r="N48" s="40"/>
      <c r="O48" s="40"/>
      <c r="P48" s="40"/>
      <c r="Q48" s="11"/>
      <c r="R48" s="9">
        <f t="shared" si="1"/>
        <v>9</v>
      </c>
      <c r="T48" s="4"/>
    </row>
    <row r="49" spans="1:20" s="8" customFormat="1" ht="18" customHeight="1">
      <c r="A49" s="7">
        <v>46</v>
      </c>
      <c r="B49" s="10"/>
      <c r="C49" s="10"/>
      <c r="D49" s="10">
        <v>3</v>
      </c>
      <c r="E49" s="10"/>
      <c r="F49" s="40"/>
      <c r="G49" s="40"/>
      <c r="H49" s="11"/>
      <c r="I49" s="11"/>
      <c r="J49" s="2">
        <v>2</v>
      </c>
      <c r="K49" s="2">
        <v>4</v>
      </c>
      <c r="L49" s="10"/>
      <c r="M49" s="10"/>
      <c r="N49" s="40"/>
      <c r="O49" s="40"/>
      <c r="P49" s="40"/>
      <c r="Q49" s="11"/>
      <c r="R49" s="9">
        <f t="shared" si="1"/>
        <v>9</v>
      </c>
      <c r="T49" s="4"/>
    </row>
    <row r="50" spans="1:20" s="8" customFormat="1" ht="18" customHeight="1">
      <c r="A50" s="7">
        <v>47</v>
      </c>
      <c r="B50" s="10">
        <v>0</v>
      </c>
      <c r="C50" s="10">
        <v>1</v>
      </c>
      <c r="D50" s="10">
        <v>3</v>
      </c>
      <c r="E50" s="10"/>
      <c r="F50" s="40"/>
      <c r="G50" s="40"/>
      <c r="H50" s="11"/>
      <c r="I50" s="11"/>
      <c r="J50" s="2">
        <v>3</v>
      </c>
      <c r="K50" s="2">
        <v>2</v>
      </c>
      <c r="L50" s="10"/>
      <c r="M50" s="10"/>
      <c r="N50" s="40"/>
      <c r="O50" s="40"/>
      <c r="P50" s="40"/>
      <c r="Q50" s="11"/>
      <c r="R50" s="9">
        <f t="shared" si="1"/>
        <v>9</v>
      </c>
      <c r="T50" s="4"/>
    </row>
    <row r="51" spans="1:20" s="8" customFormat="1" ht="18" customHeight="1">
      <c r="A51" s="7">
        <v>48</v>
      </c>
      <c r="B51" s="10">
        <v>1</v>
      </c>
      <c r="C51" s="10">
        <v>0</v>
      </c>
      <c r="D51" s="10">
        <v>2</v>
      </c>
      <c r="E51" s="10"/>
      <c r="F51" s="40"/>
      <c r="G51" s="41"/>
      <c r="H51" s="11"/>
      <c r="I51" s="11"/>
      <c r="J51" s="2">
        <v>3</v>
      </c>
      <c r="K51" s="2">
        <v>2</v>
      </c>
      <c r="L51" s="10"/>
      <c r="M51" s="10"/>
      <c r="N51" s="40"/>
      <c r="O51" s="40"/>
      <c r="P51" s="40"/>
      <c r="Q51" s="11"/>
      <c r="R51" s="9">
        <f t="shared" si="1"/>
        <v>8</v>
      </c>
      <c r="T51" s="4"/>
    </row>
    <row r="52" spans="1:20" s="8" customFormat="1" ht="18" customHeight="1">
      <c r="A52" s="7">
        <v>49</v>
      </c>
      <c r="B52" s="10">
        <v>1</v>
      </c>
      <c r="C52" s="10">
        <v>2</v>
      </c>
      <c r="D52" s="10">
        <v>4</v>
      </c>
      <c r="E52" s="10"/>
      <c r="F52" s="40"/>
      <c r="G52" s="40"/>
      <c r="H52" s="11"/>
      <c r="I52" s="11"/>
      <c r="J52" s="2">
        <v>4</v>
      </c>
      <c r="K52" s="2">
        <v>4</v>
      </c>
      <c r="L52" s="10"/>
      <c r="M52" s="10"/>
      <c r="N52" s="40"/>
      <c r="O52" s="40"/>
      <c r="P52" s="40"/>
      <c r="Q52" s="11"/>
      <c r="R52" s="9">
        <f t="shared" si="1"/>
        <v>15</v>
      </c>
      <c r="T52" s="4"/>
    </row>
    <row r="53" spans="1:20" s="8" customFormat="1" ht="18" customHeight="1">
      <c r="A53" s="7">
        <v>50</v>
      </c>
      <c r="B53" s="10">
        <v>1</v>
      </c>
      <c r="C53" s="10">
        <v>2</v>
      </c>
      <c r="D53" s="10">
        <v>4</v>
      </c>
      <c r="E53" s="10"/>
      <c r="F53" s="40"/>
      <c r="G53" s="40"/>
      <c r="H53" s="11"/>
      <c r="I53" s="11"/>
      <c r="J53" s="2">
        <v>4</v>
      </c>
      <c r="K53" s="2">
        <v>4</v>
      </c>
      <c r="L53" s="10"/>
      <c r="M53" s="10"/>
      <c r="N53" s="40"/>
      <c r="O53" s="40"/>
      <c r="P53" s="40"/>
      <c r="Q53" s="11"/>
      <c r="R53" s="9">
        <f t="shared" si="1"/>
        <v>15</v>
      </c>
      <c r="T53" s="4"/>
    </row>
    <row r="54" spans="1:20" s="8" customFormat="1" ht="18" customHeight="1">
      <c r="A54" s="7">
        <v>51</v>
      </c>
      <c r="B54" s="10">
        <v>1</v>
      </c>
      <c r="C54" s="10">
        <v>2</v>
      </c>
      <c r="D54" s="10">
        <v>4</v>
      </c>
      <c r="E54" s="10"/>
      <c r="F54" s="40"/>
      <c r="G54" s="40"/>
      <c r="H54" s="11"/>
      <c r="I54" s="11"/>
      <c r="J54" s="2">
        <v>3</v>
      </c>
      <c r="K54" s="2">
        <v>4</v>
      </c>
      <c r="L54" s="10"/>
      <c r="M54" s="10"/>
      <c r="N54" s="40"/>
      <c r="O54" s="40"/>
      <c r="P54" s="40"/>
      <c r="Q54" s="11"/>
      <c r="R54" s="9">
        <f t="shared" si="1"/>
        <v>14</v>
      </c>
      <c r="T54" s="4"/>
    </row>
    <row r="55" spans="1:20" s="8" customFormat="1" ht="18" customHeight="1">
      <c r="A55" s="7">
        <v>52</v>
      </c>
      <c r="B55" s="60"/>
      <c r="C55" s="60"/>
      <c r="D55" s="60"/>
      <c r="E55" s="60"/>
      <c r="F55" s="61"/>
      <c r="G55" s="61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9" t="str">
        <f t="shared" si="1"/>
        <v>ABS</v>
      </c>
      <c r="T55" s="4"/>
    </row>
    <row r="56" spans="1:20" s="8" customFormat="1" ht="18" customHeight="1">
      <c r="A56" s="7">
        <v>53</v>
      </c>
      <c r="B56" s="10">
        <v>1</v>
      </c>
      <c r="C56" s="10">
        <v>2</v>
      </c>
      <c r="D56" s="10">
        <v>4</v>
      </c>
      <c r="E56" s="10"/>
      <c r="F56" s="40"/>
      <c r="G56" s="40"/>
      <c r="H56" s="11"/>
      <c r="I56" s="11"/>
      <c r="J56" s="2">
        <v>3</v>
      </c>
      <c r="K56" s="2">
        <v>4</v>
      </c>
      <c r="L56" s="10"/>
      <c r="M56" s="10"/>
      <c r="N56" s="40"/>
      <c r="O56" s="40"/>
      <c r="P56" s="40"/>
      <c r="Q56" s="11"/>
      <c r="R56" s="9">
        <f t="shared" si="1"/>
        <v>14</v>
      </c>
      <c r="T56" s="4"/>
    </row>
    <row r="57" spans="1:20" s="8" customFormat="1" ht="18" customHeight="1">
      <c r="A57" s="7">
        <v>54</v>
      </c>
      <c r="B57" s="10">
        <v>1</v>
      </c>
      <c r="C57" s="10">
        <v>2</v>
      </c>
      <c r="D57" s="10">
        <v>4</v>
      </c>
      <c r="E57" s="10"/>
      <c r="F57" s="40"/>
      <c r="G57" s="40"/>
      <c r="H57" s="11"/>
      <c r="I57" s="11"/>
      <c r="J57" s="2">
        <v>4</v>
      </c>
      <c r="K57" s="2">
        <v>4</v>
      </c>
      <c r="L57" s="10"/>
      <c r="M57" s="10"/>
      <c r="N57" s="40"/>
      <c r="O57" s="40"/>
      <c r="P57" s="40"/>
      <c r="Q57" s="11"/>
      <c r="R57" s="9">
        <f t="shared" si="1"/>
        <v>15</v>
      </c>
      <c r="T57" s="4"/>
    </row>
    <row r="58" spans="1:20" s="8" customFormat="1" ht="18" customHeight="1">
      <c r="A58" s="7">
        <v>55</v>
      </c>
      <c r="B58" s="10"/>
      <c r="C58" s="10"/>
      <c r="D58" s="10">
        <v>1</v>
      </c>
      <c r="E58" s="10"/>
      <c r="F58" s="40"/>
      <c r="G58" s="40"/>
      <c r="H58" s="11"/>
      <c r="I58" s="11"/>
      <c r="J58" s="2">
        <v>4</v>
      </c>
      <c r="K58" s="2">
        <v>2</v>
      </c>
      <c r="L58" s="10"/>
      <c r="M58" s="10"/>
      <c r="N58" s="40"/>
      <c r="O58" s="40"/>
      <c r="P58" s="40"/>
      <c r="Q58" s="11"/>
      <c r="R58" s="9">
        <f t="shared" si="1"/>
        <v>7</v>
      </c>
      <c r="T58" s="4"/>
    </row>
    <row r="59" spans="1:20" s="8" customFormat="1" ht="18" customHeight="1">
      <c r="A59" s="7">
        <v>56</v>
      </c>
      <c r="B59" s="60"/>
      <c r="C59" s="60"/>
      <c r="D59" s="60"/>
      <c r="E59" s="60"/>
      <c r="F59" s="61"/>
      <c r="G59" s="61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9" t="str">
        <f t="shared" si="1"/>
        <v>ABS</v>
      </c>
      <c r="T59" s="4"/>
    </row>
    <row r="60" spans="1:20" s="8" customFormat="1" ht="18" customHeight="1">
      <c r="A60" s="7">
        <v>57</v>
      </c>
      <c r="B60" s="10">
        <v>1</v>
      </c>
      <c r="C60" s="10">
        <v>2</v>
      </c>
      <c r="D60" s="10">
        <v>4</v>
      </c>
      <c r="E60" s="10"/>
      <c r="F60" s="40"/>
      <c r="G60" s="40"/>
      <c r="H60" s="11"/>
      <c r="I60" s="11"/>
      <c r="J60" s="2">
        <v>4</v>
      </c>
      <c r="K60" s="2">
        <v>4</v>
      </c>
      <c r="L60" s="10"/>
      <c r="M60" s="10"/>
      <c r="N60" s="40"/>
      <c r="O60" s="40"/>
      <c r="P60" s="40"/>
      <c r="Q60" s="11"/>
      <c r="R60" s="9">
        <f t="shared" si="1"/>
        <v>15</v>
      </c>
      <c r="T60" s="4"/>
    </row>
    <row r="61" spans="1:20" s="8" customFormat="1" ht="18" customHeight="1">
      <c r="A61" s="7">
        <v>58</v>
      </c>
      <c r="B61" s="10">
        <v>1</v>
      </c>
      <c r="C61" s="10">
        <v>2</v>
      </c>
      <c r="D61" s="10">
        <v>4</v>
      </c>
      <c r="E61" s="10"/>
      <c r="F61" s="40"/>
      <c r="G61" s="40"/>
      <c r="H61" s="11"/>
      <c r="I61" s="11"/>
      <c r="J61" s="2">
        <v>4</v>
      </c>
      <c r="K61" s="2">
        <v>4</v>
      </c>
      <c r="L61" s="10"/>
      <c r="M61" s="10"/>
      <c r="N61" s="40"/>
      <c r="O61" s="40"/>
      <c r="P61" s="40"/>
      <c r="Q61" s="11"/>
      <c r="R61" s="9">
        <f t="shared" si="1"/>
        <v>15</v>
      </c>
      <c r="T61" s="4"/>
    </row>
    <row r="62" spans="1:20" s="8" customFormat="1" ht="18" customHeight="1">
      <c r="A62" s="7">
        <v>61</v>
      </c>
      <c r="B62" s="10">
        <v>1</v>
      </c>
      <c r="C62" s="10">
        <v>2</v>
      </c>
      <c r="D62" s="10">
        <v>4</v>
      </c>
      <c r="E62" s="10"/>
      <c r="F62" s="40"/>
      <c r="G62" s="40"/>
      <c r="H62" s="11"/>
      <c r="I62" s="11"/>
      <c r="J62" s="2">
        <v>3</v>
      </c>
      <c r="K62" s="2">
        <v>3</v>
      </c>
      <c r="L62" s="10"/>
      <c r="M62" s="10"/>
      <c r="N62" s="40"/>
      <c r="O62" s="40"/>
      <c r="P62" s="40"/>
      <c r="Q62" s="11"/>
      <c r="R62" s="9">
        <f t="shared" si="1"/>
        <v>13</v>
      </c>
      <c r="T62" s="4"/>
    </row>
    <row r="63" spans="1:20" s="8" customFormat="1" ht="18" customHeight="1">
      <c r="A63" s="7">
        <v>62</v>
      </c>
      <c r="B63" s="10">
        <v>1</v>
      </c>
      <c r="C63" s="10">
        <v>0</v>
      </c>
      <c r="D63" s="10">
        <v>2</v>
      </c>
      <c r="E63" s="10"/>
      <c r="F63" s="40"/>
      <c r="G63" s="40"/>
      <c r="H63" s="11"/>
      <c r="I63" s="11"/>
      <c r="J63" s="2">
        <v>4</v>
      </c>
      <c r="K63" s="2">
        <v>4</v>
      </c>
      <c r="L63" s="10"/>
      <c r="M63" s="10"/>
      <c r="N63" s="40"/>
      <c r="O63" s="40"/>
      <c r="P63" s="40"/>
      <c r="Q63" s="11"/>
      <c r="R63" s="9">
        <f t="shared" si="1"/>
        <v>11</v>
      </c>
      <c r="T63" s="4"/>
    </row>
    <row r="64" spans="1:20" s="8" customFormat="1" ht="18" customHeight="1">
      <c r="A64" s="7">
        <v>64</v>
      </c>
      <c r="B64" s="10">
        <v>1</v>
      </c>
      <c r="C64" s="10">
        <v>0</v>
      </c>
      <c r="D64" s="10"/>
      <c r="E64" s="10"/>
      <c r="F64" s="40"/>
      <c r="G64" s="40"/>
      <c r="H64" s="11"/>
      <c r="I64" s="11"/>
      <c r="J64" s="2">
        <v>4</v>
      </c>
      <c r="K64" s="2"/>
      <c r="L64" s="10"/>
      <c r="M64" s="10"/>
      <c r="N64" s="40"/>
      <c r="O64" s="40"/>
      <c r="P64" s="40"/>
      <c r="Q64" s="11"/>
      <c r="R64" s="9">
        <f t="shared" si="1"/>
        <v>5</v>
      </c>
      <c r="T64" s="4"/>
    </row>
    <row r="65" spans="1:20" s="8" customFormat="1" ht="18" customHeight="1">
      <c r="A65" s="7">
        <v>65</v>
      </c>
      <c r="B65" s="10">
        <v>1</v>
      </c>
      <c r="C65" s="10">
        <v>0</v>
      </c>
      <c r="D65" s="10">
        <v>4</v>
      </c>
      <c r="E65" s="10"/>
      <c r="F65" s="40"/>
      <c r="G65" s="40"/>
      <c r="H65" s="11"/>
      <c r="I65" s="11"/>
      <c r="J65" s="2">
        <v>2</v>
      </c>
      <c r="K65" s="2">
        <v>1</v>
      </c>
      <c r="L65" s="10"/>
      <c r="M65" s="10"/>
      <c r="N65" s="40"/>
      <c r="O65" s="40"/>
      <c r="P65" s="40"/>
      <c r="Q65" s="11"/>
      <c r="R65" s="9">
        <f t="shared" si="1"/>
        <v>8</v>
      </c>
      <c r="T65" s="4"/>
    </row>
    <row r="66" spans="1:20" s="8" customFormat="1" ht="18" customHeight="1">
      <c r="A66" s="7">
        <v>66</v>
      </c>
      <c r="B66" s="10"/>
      <c r="C66" s="10"/>
      <c r="D66" s="10">
        <v>4</v>
      </c>
      <c r="E66" s="10"/>
      <c r="F66" s="40"/>
      <c r="G66" s="40"/>
      <c r="H66" s="11"/>
      <c r="I66" s="11"/>
      <c r="J66" s="2">
        <v>4</v>
      </c>
      <c r="K66" s="2">
        <v>4</v>
      </c>
      <c r="L66" s="10"/>
      <c r="M66" s="10"/>
      <c r="N66" s="40"/>
      <c r="O66" s="40"/>
      <c r="P66" s="40"/>
      <c r="Q66" s="11"/>
      <c r="R66" s="9">
        <f t="shared" si="1"/>
        <v>12</v>
      </c>
      <c r="T66" s="4"/>
    </row>
    <row r="67" spans="1:20" s="8" customFormat="1" ht="18" customHeight="1">
      <c r="A67" s="7">
        <v>67</v>
      </c>
      <c r="B67" s="10">
        <v>1</v>
      </c>
      <c r="C67" s="10">
        <v>1</v>
      </c>
      <c r="D67" s="10">
        <v>2</v>
      </c>
      <c r="E67" s="10"/>
      <c r="F67" s="40"/>
      <c r="G67" s="40"/>
      <c r="H67" s="11"/>
      <c r="I67" s="11"/>
      <c r="J67" s="2">
        <v>2</v>
      </c>
      <c r="K67" s="2">
        <v>4</v>
      </c>
      <c r="L67" s="10"/>
      <c r="M67" s="10"/>
      <c r="N67" s="40"/>
      <c r="O67" s="40"/>
      <c r="P67" s="40"/>
      <c r="Q67" s="11"/>
      <c r="R67" s="9">
        <f t="shared" si="1"/>
        <v>10</v>
      </c>
      <c r="T67" s="4"/>
    </row>
    <row r="68" spans="1:20" s="8" customFormat="1" ht="18" customHeight="1">
      <c r="A68" s="7">
        <v>68</v>
      </c>
      <c r="B68" s="10">
        <v>1</v>
      </c>
      <c r="C68" s="10">
        <v>2</v>
      </c>
      <c r="D68" s="10">
        <v>3</v>
      </c>
      <c r="E68" s="10"/>
      <c r="F68" s="40"/>
      <c r="G68" s="40"/>
      <c r="H68" s="11"/>
      <c r="I68" s="11"/>
      <c r="J68" s="2">
        <v>4</v>
      </c>
      <c r="K68" s="2">
        <v>0</v>
      </c>
      <c r="L68" s="10"/>
      <c r="M68" s="10"/>
      <c r="N68" s="40"/>
      <c r="O68" s="40"/>
      <c r="P68" s="40"/>
      <c r="Q68" s="11"/>
      <c r="R68" s="9">
        <f t="shared" si="1"/>
        <v>10</v>
      </c>
      <c r="T68" s="4"/>
    </row>
    <row r="69" spans="1:20" s="8" customFormat="1" ht="18" customHeight="1">
      <c r="A69" s="7">
        <v>69</v>
      </c>
      <c r="B69" s="10"/>
      <c r="C69" s="10"/>
      <c r="D69" s="10">
        <v>4</v>
      </c>
      <c r="E69" s="10"/>
      <c r="F69" s="40"/>
      <c r="G69" s="40"/>
      <c r="H69" s="11"/>
      <c r="I69" s="11"/>
      <c r="J69" s="2">
        <v>4</v>
      </c>
      <c r="K69" s="2">
        <v>2</v>
      </c>
      <c r="L69" s="10"/>
      <c r="M69" s="10"/>
      <c r="N69" s="40"/>
      <c r="O69" s="40"/>
      <c r="P69" s="40"/>
      <c r="Q69" s="11"/>
      <c r="R69" s="9">
        <f t="shared" si="1"/>
        <v>10</v>
      </c>
      <c r="T69" s="4"/>
    </row>
    <row r="70" spans="1:20" s="8" customFormat="1" ht="18" customHeight="1">
      <c r="A70" s="7">
        <v>70</v>
      </c>
      <c r="B70" s="10">
        <v>1</v>
      </c>
      <c r="C70" s="10">
        <v>0</v>
      </c>
      <c r="D70" s="10">
        <v>3</v>
      </c>
      <c r="E70" s="10"/>
      <c r="F70" s="40"/>
      <c r="G70" s="40"/>
      <c r="H70" s="11"/>
      <c r="I70" s="11"/>
      <c r="J70" s="2">
        <v>3</v>
      </c>
      <c r="K70" s="2">
        <v>4</v>
      </c>
      <c r="L70" s="10"/>
      <c r="M70" s="10"/>
      <c r="N70" s="40"/>
      <c r="O70" s="40"/>
      <c r="P70" s="40"/>
      <c r="Q70" s="11"/>
      <c r="R70" s="9">
        <f t="shared" si="1"/>
        <v>11</v>
      </c>
      <c r="T70" s="4"/>
    </row>
    <row r="71" spans="1:20" s="8" customFormat="1" ht="18" customHeight="1">
      <c r="A71" s="7">
        <v>71</v>
      </c>
      <c r="B71" s="10">
        <v>1</v>
      </c>
      <c r="C71" s="10">
        <v>0</v>
      </c>
      <c r="D71" s="10">
        <v>3</v>
      </c>
      <c r="E71" s="10"/>
      <c r="F71" s="40"/>
      <c r="G71" s="40"/>
      <c r="H71" s="11"/>
      <c r="I71" s="11"/>
      <c r="J71" s="2">
        <v>4</v>
      </c>
      <c r="K71" s="2">
        <v>4</v>
      </c>
      <c r="L71" s="10"/>
      <c r="M71" s="10"/>
      <c r="N71" s="40"/>
      <c r="O71" s="40"/>
      <c r="P71" s="40"/>
      <c r="Q71" s="11"/>
      <c r="R71" s="9">
        <f t="shared" si="1"/>
        <v>12</v>
      </c>
      <c r="T71" s="4"/>
    </row>
    <row r="72" spans="1:20" s="8" customFormat="1" ht="18" customHeight="1">
      <c r="A72" s="7">
        <v>72</v>
      </c>
      <c r="B72" s="10"/>
      <c r="C72" s="10">
        <v>1</v>
      </c>
      <c r="D72" s="10">
        <v>4</v>
      </c>
      <c r="E72" s="10"/>
      <c r="F72" s="40"/>
      <c r="G72" s="40"/>
      <c r="H72" s="11"/>
      <c r="I72" s="11"/>
      <c r="J72" s="2">
        <v>4</v>
      </c>
      <c r="K72" s="2">
        <v>1</v>
      </c>
      <c r="L72" s="10"/>
      <c r="M72" s="10"/>
      <c r="N72" s="40"/>
      <c r="O72" s="40"/>
      <c r="P72" s="40"/>
      <c r="Q72" s="11"/>
      <c r="R72" s="9">
        <f t="shared" si="1"/>
        <v>10</v>
      </c>
      <c r="T72" s="4"/>
    </row>
    <row r="73" spans="1:20" s="8" customFormat="1" ht="18" customHeight="1">
      <c r="A73" s="7">
        <v>73</v>
      </c>
      <c r="B73" s="10"/>
      <c r="C73" s="10"/>
      <c r="D73" s="10">
        <v>3</v>
      </c>
      <c r="E73" s="10"/>
      <c r="F73" s="40"/>
      <c r="G73" s="40"/>
      <c r="H73" s="11"/>
      <c r="I73" s="11"/>
      <c r="J73" s="2">
        <v>4</v>
      </c>
      <c r="K73" s="2">
        <v>4</v>
      </c>
      <c r="L73" s="10"/>
      <c r="M73" s="10"/>
      <c r="N73" s="40"/>
      <c r="O73" s="40"/>
      <c r="P73" s="40"/>
      <c r="Q73" s="11"/>
      <c r="R73" s="9">
        <f t="shared" ref="R73:R81" si="2">IF(COUNTBLANK(B73:Q73)=COLUMNS(B73:Q73),"ABS",CEILING((SUM(MAX(SUM(B73:E73),SUM(F73:I73))+MAX(SUM(J73:M73),SUM(N73:Q73)))),1))</f>
        <v>11</v>
      </c>
      <c r="T73" s="4"/>
    </row>
    <row r="74" spans="1:20" s="8" customFormat="1" ht="18" customHeight="1">
      <c r="A74" s="7">
        <v>74</v>
      </c>
      <c r="B74" s="10"/>
      <c r="C74" s="10">
        <v>1</v>
      </c>
      <c r="D74" s="10">
        <v>3</v>
      </c>
      <c r="E74" s="10"/>
      <c r="F74" s="40"/>
      <c r="G74" s="40"/>
      <c r="H74" s="11"/>
      <c r="I74" s="11"/>
      <c r="J74" s="2">
        <v>4</v>
      </c>
      <c r="K74" s="2">
        <v>4</v>
      </c>
      <c r="L74" s="10"/>
      <c r="M74" s="10"/>
      <c r="N74" s="40"/>
      <c r="O74" s="40"/>
      <c r="P74" s="40"/>
      <c r="Q74" s="11"/>
      <c r="R74" s="9">
        <f t="shared" si="2"/>
        <v>12</v>
      </c>
      <c r="T74" s="4"/>
    </row>
    <row r="75" spans="1:20" s="8" customFormat="1" ht="18" customHeight="1">
      <c r="A75" s="7">
        <v>75</v>
      </c>
      <c r="B75" s="10"/>
      <c r="C75" s="10">
        <v>2</v>
      </c>
      <c r="D75" s="10">
        <v>3</v>
      </c>
      <c r="E75" s="10"/>
      <c r="F75" s="40"/>
      <c r="G75" s="40"/>
      <c r="H75" s="11"/>
      <c r="I75" s="11"/>
      <c r="J75" s="2">
        <v>3</v>
      </c>
      <c r="K75" s="2">
        <v>4</v>
      </c>
      <c r="L75" s="10"/>
      <c r="M75" s="10"/>
      <c r="N75" s="40"/>
      <c r="O75" s="40"/>
      <c r="P75" s="40"/>
      <c r="Q75" s="11"/>
      <c r="R75" s="9">
        <f t="shared" si="2"/>
        <v>12</v>
      </c>
      <c r="T75" s="4"/>
    </row>
    <row r="76" spans="1:20" s="8" customFormat="1" ht="18" customHeight="1">
      <c r="A76" s="7">
        <v>76</v>
      </c>
      <c r="B76" s="10">
        <v>1</v>
      </c>
      <c r="C76" s="10">
        <v>1</v>
      </c>
      <c r="D76" s="10">
        <v>3</v>
      </c>
      <c r="E76" s="10"/>
      <c r="F76" s="40"/>
      <c r="G76" s="40"/>
      <c r="H76" s="11"/>
      <c r="I76" s="11"/>
      <c r="J76" s="2">
        <v>4</v>
      </c>
      <c r="K76" s="2">
        <v>2</v>
      </c>
      <c r="L76" s="10"/>
      <c r="M76" s="10"/>
      <c r="N76" s="40"/>
      <c r="O76" s="40"/>
      <c r="P76" s="40"/>
      <c r="Q76" s="11"/>
      <c r="R76" s="9">
        <f t="shared" si="2"/>
        <v>11</v>
      </c>
      <c r="T76" s="4"/>
    </row>
    <row r="77" spans="1:20" s="8" customFormat="1" ht="18" customHeight="1">
      <c r="A77" s="7">
        <v>77</v>
      </c>
      <c r="B77" s="10">
        <v>1</v>
      </c>
      <c r="C77" s="10">
        <v>0</v>
      </c>
      <c r="D77" s="10">
        <v>4</v>
      </c>
      <c r="E77" s="10"/>
      <c r="F77" s="40"/>
      <c r="G77" s="40"/>
      <c r="H77" s="11"/>
      <c r="I77" s="11"/>
      <c r="J77" s="2">
        <v>3</v>
      </c>
      <c r="K77" s="2">
        <v>4</v>
      </c>
      <c r="L77" s="10"/>
      <c r="M77" s="10"/>
      <c r="N77" s="40"/>
      <c r="O77" s="40"/>
      <c r="P77" s="40"/>
      <c r="Q77" s="11"/>
      <c r="R77" s="9">
        <f t="shared" si="2"/>
        <v>12</v>
      </c>
      <c r="T77" s="4"/>
    </row>
    <row r="78" spans="1:20" s="8" customFormat="1" ht="18" customHeight="1">
      <c r="A78" s="7">
        <v>78</v>
      </c>
      <c r="B78" s="10"/>
      <c r="C78" s="10"/>
      <c r="D78" s="10">
        <v>4</v>
      </c>
      <c r="E78" s="10"/>
      <c r="F78" s="40"/>
      <c r="G78" s="40"/>
      <c r="H78" s="11"/>
      <c r="I78" s="11"/>
      <c r="J78" s="2">
        <v>4</v>
      </c>
      <c r="K78" s="2">
        <v>4</v>
      </c>
      <c r="L78" s="10"/>
      <c r="M78" s="10"/>
      <c r="N78" s="40"/>
      <c r="O78" s="40"/>
      <c r="P78" s="40"/>
      <c r="Q78" s="11"/>
      <c r="R78" s="9">
        <f t="shared" si="2"/>
        <v>12</v>
      </c>
      <c r="T78" s="4"/>
    </row>
    <row r="79" spans="1:20" s="8" customFormat="1" ht="18" customHeight="1">
      <c r="A79" s="7">
        <v>80</v>
      </c>
      <c r="B79" s="10">
        <v>1</v>
      </c>
      <c r="C79" s="10">
        <v>0</v>
      </c>
      <c r="D79" s="10">
        <v>3</v>
      </c>
      <c r="E79" s="10"/>
      <c r="F79" s="40"/>
      <c r="G79" s="40"/>
      <c r="H79" s="11"/>
      <c r="I79" s="11"/>
      <c r="J79" s="2">
        <v>2</v>
      </c>
      <c r="K79" s="2">
        <v>2</v>
      </c>
      <c r="L79" s="10"/>
      <c r="M79" s="10"/>
      <c r="N79" s="40"/>
      <c r="O79" s="40"/>
      <c r="P79" s="40"/>
      <c r="Q79" s="11"/>
      <c r="R79" s="9">
        <f t="shared" si="2"/>
        <v>8</v>
      </c>
      <c r="T79" s="4"/>
    </row>
    <row r="80" spans="1:20" s="8" customFormat="1" ht="18" customHeight="1">
      <c r="A80" s="7">
        <v>81</v>
      </c>
      <c r="B80" s="10">
        <v>1</v>
      </c>
      <c r="C80" s="10"/>
      <c r="D80" s="10"/>
      <c r="E80" s="10"/>
      <c r="F80" s="40"/>
      <c r="G80" s="40"/>
      <c r="H80" s="11"/>
      <c r="I80" s="11"/>
      <c r="J80" s="2"/>
      <c r="K80" s="2"/>
      <c r="L80" s="10"/>
      <c r="M80" s="10"/>
      <c r="N80" s="40">
        <v>2</v>
      </c>
      <c r="O80" s="40">
        <v>2</v>
      </c>
      <c r="P80" s="40"/>
      <c r="Q80" s="11"/>
      <c r="R80" s="9">
        <f t="shared" si="2"/>
        <v>5</v>
      </c>
      <c r="T80" s="4"/>
    </row>
    <row r="81" spans="1:20" s="8" customFormat="1">
      <c r="A81" s="7">
        <v>82</v>
      </c>
      <c r="B81" s="17"/>
      <c r="C81" s="17">
        <v>2</v>
      </c>
      <c r="D81" s="17">
        <v>3</v>
      </c>
      <c r="E81" s="17"/>
      <c r="F81" s="40"/>
      <c r="G81" s="40"/>
      <c r="H81" s="42"/>
      <c r="I81" s="42"/>
      <c r="J81" s="2">
        <v>2</v>
      </c>
      <c r="K81" s="2">
        <v>4</v>
      </c>
      <c r="L81" s="17"/>
      <c r="M81" s="17"/>
      <c r="N81" s="40"/>
      <c r="O81" s="40"/>
      <c r="P81" s="40"/>
      <c r="Q81" s="42"/>
      <c r="R81" s="9">
        <f t="shared" si="2"/>
        <v>11</v>
      </c>
      <c r="T81" s="4"/>
    </row>
    <row r="82" spans="1:20" s="8" customFormat="1">
      <c r="A82" s="18" t="s">
        <v>7</v>
      </c>
      <c r="B82" s="38">
        <f>ROUND(SUM(B10:B81),0)</f>
        <v>41</v>
      </c>
      <c r="C82" s="38">
        <f t="shared" ref="C82:Q82" si="3">ROUND(SUM(C10:C80),0)</f>
        <v>55</v>
      </c>
      <c r="D82" s="38">
        <f t="shared" si="3"/>
        <v>197</v>
      </c>
      <c r="E82" s="38">
        <f t="shared" si="3"/>
        <v>0</v>
      </c>
      <c r="F82" s="38">
        <f t="shared" si="3"/>
        <v>0</v>
      </c>
      <c r="G82" s="38">
        <f t="shared" si="3"/>
        <v>0</v>
      </c>
      <c r="H82" s="38">
        <f t="shared" si="3"/>
        <v>0</v>
      </c>
      <c r="I82" s="38">
        <f t="shared" si="3"/>
        <v>0</v>
      </c>
      <c r="J82" s="38">
        <f t="shared" si="3"/>
        <v>199</v>
      </c>
      <c r="K82" s="38">
        <f t="shared" si="3"/>
        <v>163</v>
      </c>
      <c r="L82" s="38">
        <f t="shared" si="3"/>
        <v>0</v>
      </c>
      <c r="M82" s="38">
        <f t="shared" si="3"/>
        <v>0</v>
      </c>
      <c r="N82" s="38">
        <f t="shared" si="3"/>
        <v>9</v>
      </c>
      <c r="O82" s="38">
        <f t="shared" si="3"/>
        <v>5</v>
      </c>
      <c r="P82" s="38">
        <f t="shared" si="3"/>
        <v>0</v>
      </c>
      <c r="Q82" s="38">
        <f t="shared" si="3"/>
        <v>0</v>
      </c>
      <c r="R82" s="38">
        <f>SUM(R10:R81)</f>
        <v>676</v>
      </c>
      <c r="T82" s="4"/>
    </row>
    <row r="83" spans="1:20" s="8" customFormat="1">
      <c r="A83" s="18" t="s">
        <v>9</v>
      </c>
      <c r="B83" s="12">
        <f t="shared" ref="B83:R83" si="4">COUNT(B10:B81)</f>
        <v>50</v>
      </c>
      <c r="C83" s="12">
        <f t="shared" si="4"/>
        <v>53</v>
      </c>
      <c r="D83" s="12">
        <f t="shared" si="4"/>
        <v>63</v>
      </c>
      <c r="E83" s="12">
        <f t="shared" si="4"/>
        <v>0</v>
      </c>
      <c r="F83" s="12">
        <f t="shared" si="4"/>
        <v>0</v>
      </c>
      <c r="G83" s="12">
        <f t="shared" si="4"/>
        <v>0</v>
      </c>
      <c r="H83" s="12">
        <f t="shared" si="4"/>
        <v>0</v>
      </c>
      <c r="I83" s="12">
        <f t="shared" si="4"/>
        <v>0</v>
      </c>
      <c r="J83" s="12">
        <f t="shared" si="4"/>
        <v>64</v>
      </c>
      <c r="K83" s="12">
        <f t="shared" si="4"/>
        <v>60</v>
      </c>
      <c r="L83" s="12">
        <f t="shared" si="4"/>
        <v>0</v>
      </c>
      <c r="M83" s="12">
        <f t="shared" si="4"/>
        <v>0</v>
      </c>
      <c r="N83" s="12">
        <f t="shared" si="4"/>
        <v>3</v>
      </c>
      <c r="O83" s="12">
        <f t="shared" si="4"/>
        <v>3</v>
      </c>
      <c r="P83" s="12">
        <f t="shared" si="4"/>
        <v>0</v>
      </c>
      <c r="Q83" s="12">
        <f t="shared" si="4"/>
        <v>0</v>
      </c>
      <c r="R83" s="13">
        <f t="shared" si="4"/>
        <v>68</v>
      </c>
      <c r="T83" s="4"/>
    </row>
    <row r="84" spans="1:20" s="8" customFormat="1">
      <c r="A84" s="18" t="s">
        <v>10</v>
      </c>
      <c r="B84" s="14">
        <f xml:space="preserve"> ROUND(IF(B83=0, 0, B82/B83), 1)</f>
        <v>0.8</v>
      </c>
      <c r="C84" s="14">
        <f t="shared" ref="C84:R84" si="5" xml:space="preserve"> ROUND(IF(C83=0, 0, C82/C83), 1)</f>
        <v>1</v>
      </c>
      <c r="D84" s="14">
        <f t="shared" si="5"/>
        <v>3.1</v>
      </c>
      <c r="E84" s="14">
        <f t="shared" si="5"/>
        <v>0</v>
      </c>
      <c r="F84" s="14">
        <f t="shared" si="5"/>
        <v>0</v>
      </c>
      <c r="G84" s="14">
        <f t="shared" si="5"/>
        <v>0</v>
      </c>
      <c r="H84" s="14">
        <f t="shared" si="5"/>
        <v>0</v>
      </c>
      <c r="I84" s="14">
        <f t="shared" si="5"/>
        <v>0</v>
      </c>
      <c r="J84" s="14">
        <f t="shared" si="5"/>
        <v>3.1</v>
      </c>
      <c r="K84" s="14">
        <f t="shared" si="5"/>
        <v>2.7</v>
      </c>
      <c r="L84" s="14">
        <f t="shared" si="5"/>
        <v>0</v>
      </c>
      <c r="M84" s="14">
        <f t="shared" si="5"/>
        <v>0</v>
      </c>
      <c r="N84" s="14">
        <f t="shared" si="5"/>
        <v>3</v>
      </c>
      <c r="O84" s="14">
        <f t="shared" si="5"/>
        <v>1.7</v>
      </c>
      <c r="P84" s="14">
        <f t="shared" si="5"/>
        <v>0</v>
      </c>
      <c r="Q84" s="14">
        <f t="shared" si="5"/>
        <v>0</v>
      </c>
      <c r="R84" s="14">
        <f t="shared" si="5"/>
        <v>9.9</v>
      </c>
      <c r="T84" s="4" t="s">
        <v>64</v>
      </c>
    </row>
    <row r="85" spans="1:20" s="8" customFormat="1">
      <c r="A85" s="18" t="s">
        <v>11</v>
      </c>
      <c r="B85" s="15">
        <f t="shared" ref="B85:R85" si="6" xml:space="preserve"> IF(B84= 0, 0, (B84/B9)*100)</f>
        <v>80</v>
      </c>
      <c r="C85" s="15">
        <f t="shared" si="6"/>
        <v>50</v>
      </c>
      <c r="D85" s="15">
        <f t="shared" si="6"/>
        <v>77.5</v>
      </c>
      <c r="E85" s="15">
        <f t="shared" si="6"/>
        <v>0</v>
      </c>
      <c r="F85" s="15">
        <f t="shared" si="6"/>
        <v>0</v>
      </c>
      <c r="G85" s="15">
        <f t="shared" si="6"/>
        <v>0</v>
      </c>
      <c r="H85" s="15">
        <f t="shared" si="6"/>
        <v>0</v>
      </c>
      <c r="I85" s="15">
        <f t="shared" si="6"/>
        <v>0</v>
      </c>
      <c r="J85" s="15">
        <f t="shared" si="6"/>
        <v>77.5</v>
      </c>
      <c r="K85" s="15">
        <f t="shared" si="6"/>
        <v>67.5</v>
      </c>
      <c r="L85" s="15">
        <f t="shared" si="6"/>
        <v>0</v>
      </c>
      <c r="M85" s="15">
        <f t="shared" si="6"/>
        <v>0</v>
      </c>
      <c r="N85" s="15">
        <f t="shared" si="6"/>
        <v>75</v>
      </c>
      <c r="O85" s="15">
        <f t="shared" si="6"/>
        <v>42.5</v>
      </c>
      <c r="P85" s="15">
        <f t="shared" si="6"/>
        <v>0</v>
      </c>
      <c r="Q85" s="15">
        <f t="shared" si="6"/>
        <v>0</v>
      </c>
      <c r="R85" s="16">
        <f t="shared" si="6"/>
        <v>66</v>
      </c>
      <c r="T85" s="4" t="s">
        <v>63</v>
      </c>
    </row>
    <row r="86" spans="1:20" s="8" customFormat="1">
      <c r="A86" s="19" t="s">
        <v>12</v>
      </c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51" t="str">
        <f>IF(SUM(B86:Q86)=0,"-- ",SUMPRODUCT((B85:Q85),(B86:Q86))/(SUM(B86:Q86)))</f>
        <v xml:space="preserve">-- </v>
      </c>
      <c r="T86" s="59" t="s">
        <v>60</v>
      </c>
    </row>
    <row r="87" spans="1:20" s="8" customFormat="1">
      <c r="A87" s="19" t="s">
        <v>13</v>
      </c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51" t="str">
        <f>IF(SUM(B87:Q87)=0,"-- ",SUMPRODUCT((B85:Q85),(B87:Q87))/(SUM(B87:Q87)))</f>
        <v xml:space="preserve">-- </v>
      </c>
      <c r="T87" s="59" t="s">
        <v>61</v>
      </c>
    </row>
    <row r="88" spans="1:20" s="8" customFormat="1">
      <c r="A88" s="19" t="s">
        <v>14</v>
      </c>
      <c r="B88" s="63">
        <v>80</v>
      </c>
      <c r="C88" s="11">
        <v>50</v>
      </c>
      <c r="D88" s="11">
        <v>77.5</v>
      </c>
      <c r="E88" s="11"/>
      <c r="F88" s="11"/>
      <c r="G88" s="11"/>
      <c r="H88" s="11"/>
      <c r="I88" s="11"/>
      <c r="J88" s="11"/>
      <c r="K88" s="11"/>
      <c r="L88" s="11"/>
      <c r="M88" s="11"/>
      <c r="N88" s="11">
        <v>75</v>
      </c>
      <c r="O88" s="11"/>
      <c r="P88" s="11"/>
      <c r="Q88" s="11"/>
      <c r="R88" s="64">
        <f>IF(SUM(B88:Q88)=0,"-- ",SUMPRODUCT((B85:Q85),(B88:Q88))/(SUM(B88:Q88)))</f>
        <v>72.676991150442475</v>
      </c>
      <c r="T88" s="4"/>
    </row>
    <row r="89" spans="1:20" s="8" customFormat="1">
      <c r="A89" s="19" t="s">
        <v>15</v>
      </c>
      <c r="B89" s="11"/>
      <c r="C89" s="11"/>
      <c r="D89" s="11"/>
      <c r="E89" s="11"/>
      <c r="F89" s="11"/>
      <c r="G89" s="11"/>
      <c r="H89" s="11"/>
      <c r="I89" s="11"/>
      <c r="J89" s="11">
        <v>77.5</v>
      </c>
      <c r="K89" s="11">
        <v>67.5</v>
      </c>
      <c r="L89" s="11"/>
      <c r="M89" s="11"/>
      <c r="N89" s="11"/>
      <c r="O89" s="11">
        <v>42.5</v>
      </c>
      <c r="P89" s="11"/>
      <c r="Q89" s="11"/>
      <c r="R89" s="64">
        <f>IF(SUM(B89:Q89)=0,"-- ",SUMPRODUCT((B85:Q85),(B89:Q89))/(SUM(B89:Q89)))</f>
        <v>65.966666666666669</v>
      </c>
      <c r="T89" s="4"/>
    </row>
    <row r="90" spans="1:20" s="8" customFormat="1">
      <c r="A90" s="19" t="s">
        <v>50</v>
      </c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53" t="str">
        <f>IF(SUM(B90:Q90)=0,"-- ",SUMPRODUCT((B85:Q85),(B90:Q90))/(SUM(B90:Q90)))</f>
        <v xml:space="preserve">-- </v>
      </c>
      <c r="T90" s="4"/>
    </row>
    <row r="91" spans="1:20" s="8" customFormat="1">
      <c r="A91" s="19" t="s">
        <v>47</v>
      </c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51" t="str">
        <f>IF(SUM(B91:Q91)=0,"-- ",SUMPRODUCT((B85:Q85),(B91:Q91))/(SUM(B91:Q91)))</f>
        <v xml:space="preserve">-- </v>
      </c>
      <c r="T91" s="4"/>
    </row>
    <row r="92" spans="1:20" s="8" customFormat="1">
      <c r="A92" s="19" t="s">
        <v>48</v>
      </c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51" t="str">
        <f>IF(SUM(B92:Q92)=0,"-- ",SUMPRODUCT((B85:Q85),(B92:Q92))/(SUM(B92:Q92)))</f>
        <v xml:space="preserve">-- </v>
      </c>
      <c r="T92" s="4"/>
    </row>
    <row r="93" spans="1:20" s="8" customFormat="1">
      <c r="A93" s="19" t="s">
        <v>49</v>
      </c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52" t="str">
        <f>IF(SUM(B93:Q93)=0,"-- ",SUMPRODUCT((B85:Q85),(B93:Q93))/(SUM(B93:Q93)))</f>
        <v xml:space="preserve">-- </v>
      </c>
      <c r="T93" s="4"/>
    </row>
    <row r="94" spans="1:20" s="8" customFormat="1">
      <c r="A94" s="19" t="s">
        <v>58</v>
      </c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52" t="str">
        <f>IF(SUM(B94:Q94)=0,"-- ",SUMPRODUCT((B85:Q85),(B94:Q94))/(SUM(B94:Q94)))</f>
        <v xml:space="preserve">-- </v>
      </c>
      <c r="T94" s="4"/>
    </row>
    <row r="95" spans="1:20" s="8" customFormat="1">
      <c r="A95" s="19" t="s">
        <v>59</v>
      </c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51" t="str">
        <f>IF(SUM(B95:Q95)=0,"-- ",SUMPRODUCT((B85:Q85),(B95:Q95))/(SUM(B95:Q95)))</f>
        <v xml:space="preserve">-- </v>
      </c>
      <c r="T95" s="59" t="s">
        <v>62</v>
      </c>
    </row>
    <row r="96" spans="1:20" s="29" customFormat="1">
      <c r="A96" s="23"/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5"/>
      <c r="S96" s="26"/>
      <c r="T96" s="56"/>
    </row>
    <row r="97" spans="1:21" s="29" customFormat="1">
      <c r="A97" s="76" t="s">
        <v>39</v>
      </c>
      <c r="B97" s="76"/>
      <c r="C97" s="76"/>
      <c r="D97" s="76"/>
      <c r="E97" s="76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5"/>
      <c r="S97" s="26"/>
      <c r="T97" s="56"/>
    </row>
    <row r="98" spans="1:21" s="29" customFormat="1">
      <c r="A98" s="23"/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5"/>
      <c r="S98" s="26"/>
      <c r="T98" s="56"/>
    </row>
    <row r="99" spans="1:21" s="29" customFormat="1">
      <c r="A99" s="81" t="s">
        <v>32</v>
      </c>
      <c r="B99" s="81"/>
      <c r="C99" s="81"/>
      <c r="D99" s="81"/>
      <c r="E99" s="33">
        <f>R9</f>
        <v>15</v>
      </c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5"/>
      <c r="S99" s="26"/>
      <c r="T99" s="56"/>
    </row>
    <row r="100" spans="1:21" s="29" customFormat="1">
      <c r="A100" s="81" t="s">
        <v>33</v>
      </c>
      <c r="B100" s="81"/>
      <c r="C100" s="81"/>
      <c r="D100" s="81"/>
      <c r="E100" s="33">
        <f>R83 + COUNTIF((R10:R81), "=ABS")</f>
        <v>72</v>
      </c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5"/>
      <c r="S100" s="26"/>
      <c r="T100" s="56"/>
    </row>
    <row r="101" spans="1:21" s="29" customFormat="1">
      <c r="A101" s="81" t="s">
        <v>34</v>
      </c>
      <c r="B101" s="81"/>
      <c r="C101" s="81"/>
      <c r="D101" s="81"/>
      <c r="E101" s="33">
        <f>R83</f>
        <v>68</v>
      </c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5"/>
      <c r="S101" s="26"/>
      <c r="T101" s="56"/>
    </row>
    <row r="102" spans="1:21" s="29" customFormat="1">
      <c r="A102" s="81" t="s">
        <v>35</v>
      </c>
      <c r="B102" s="81"/>
      <c r="C102" s="81"/>
      <c r="D102" s="81"/>
      <c r="E102" s="33">
        <f>COUNTIF((R10:R81), "=ABS")</f>
        <v>4</v>
      </c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5"/>
      <c r="S102" s="26"/>
      <c r="T102" s="56"/>
    </row>
    <row r="103" spans="1:21" s="29" customFormat="1">
      <c r="A103" s="81" t="s">
        <v>36</v>
      </c>
      <c r="B103" s="81"/>
      <c r="C103" s="81"/>
      <c r="D103" s="81"/>
      <c r="E103" s="33">
        <f>MAX(R10:R81)</f>
        <v>15</v>
      </c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5"/>
      <c r="S103" s="26"/>
      <c r="T103" s="56"/>
    </row>
    <row r="104" spans="1:21" s="29" customFormat="1">
      <c r="A104" s="81" t="s">
        <v>37</v>
      </c>
      <c r="B104" s="81"/>
      <c r="C104" s="81"/>
      <c r="D104" s="81"/>
      <c r="E104" s="35">
        <f>MIN(R10:R81)</f>
        <v>1</v>
      </c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5"/>
      <c r="S104" s="26"/>
      <c r="T104" s="56"/>
    </row>
    <row r="105" spans="1:21" s="29" customFormat="1">
      <c r="A105" s="81" t="s">
        <v>38</v>
      </c>
      <c r="B105" s="81"/>
      <c r="C105" s="81"/>
      <c r="D105" s="81"/>
      <c r="E105" s="36">
        <f>AVERAGE(R10:R81)</f>
        <v>9.9411764705882355</v>
      </c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5"/>
      <c r="S105" s="26"/>
      <c r="T105" s="56"/>
    </row>
    <row r="106" spans="1:21" s="29" customFormat="1">
      <c r="A106" s="32" t="s">
        <v>40</v>
      </c>
      <c r="B106" s="32"/>
      <c r="C106" s="32"/>
      <c r="D106" s="32"/>
      <c r="E106" s="35">
        <f>COUNTIF((R10:R81),"&gt;="&amp;E105)*100/E101</f>
        <v>60.294117647058826</v>
      </c>
      <c r="F106" s="24">
        <f>COUNTIF((R10:R81),"&gt;=" &amp;E105)</f>
        <v>41</v>
      </c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5"/>
      <c r="S106" s="26"/>
      <c r="T106" s="56"/>
    </row>
    <row r="107" spans="1:21" s="29" customFormat="1">
      <c r="A107" s="77" t="s">
        <v>41</v>
      </c>
      <c r="B107" s="78"/>
      <c r="C107" s="78"/>
      <c r="D107" s="79"/>
      <c r="E107" s="35">
        <f>COUNTIF((R10:R81),"&lt;"&amp;E105)*100/E101</f>
        <v>39.705882352941174</v>
      </c>
      <c r="F107" s="24">
        <f>COUNTIF((R10:R81),"&lt;" &amp;E105)</f>
        <v>27</v>
      </c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5"/>
      <c r="S107" s="26"/>
      <c r="T107" s="56"/>
    </row>
    <row r="108" spans="1:21" s="29" customFormat="1">
      <c r="A108" s="25"/>
      <c r="B108" s="25"/>
      <c r="C108" s="25"/>
      <c r="D108" s="25"/>
      <c r="E108" s="4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5"/>
      <c r="S108" s="26"/>
      <c r="T108" s="56"/>
      <c r="U108" s="43"/>
    </row>
    <row r="109" spans="1:21" s="29" customFormat="1">
      <c r="A109" s="25"/>
      <c r="B109" s="25"/>
      <c r="C109" s="25"/>
      <c r="D109" s="25"/>
      <c r="E109" s="37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5"/>
      <c r="S109" s="26"/>
      <c r="T109" s="56"/>
    </row>
    <row r="110" spans="1:21" s="29" customFormat="1">
      <c r="A110" s="85" t="s">
        <v>42</v>
      </c>
      <c r="B110" s="85"/>
      <c r="C110" s="85"/>
      <c r="D110" s="85"/>
      <c r="E110" s="85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34"/>
      <c r="S110" s="26"/>
      <c r="T110" s="56"/>
    </row>
    <row r="111" spans="1:21" s="29" customFormat="1">
      <c r="A111" s="84" t="s">
        <v>75</v>
      </c>
      <c r="B111" s="84"/>
      <c r="C111" s="84"/>
      <c r="D111" s="84"/>
      <c r="E111" s="8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5"/>
      <c r="S111" s="26"/>
      <c r="T111" s="56"/>
    </row>
    <row r="112" spans="1:21" s="29" customFormat="1">
      <c r="A112" s="83" t="s">
        <v>30</v>
      </c>
      <c r="B112" s="83"/>
      <c r="C112" s="83"/>
      <c r="D112" s="3" t="s">
        <v>25</v>
      </c>
      <c r="E112" s="31" t="s">
        <v>29</v>
      </c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5"/>
      <c r="S112" s="26"/>
      <c r="T112" s="56"/>
    </row>
    <row r="113" spans="1:20" s="30" customFormat="1" ht="17.25" customHeight="1">
      <c r="A113" s="82">
        <v>15</v>
      </c>
      <c r="B113" s="82"/>
      <c r="C113" s="82"/>
      <c r="D113" s="2">
        <f>COUNTIF((R10:R81), "=15")</f>
        <v>8</v>
      </c>
      <c r="E113" s="22">
        <f>D113*100 / SUM(D113:D118)</f>
        <v>11.764705882352942</v>
      </c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7"/>
      <c r="T113" s="57"/>
    </row>
    <row r="114" spans="1:20">
      <c r="A114" s="80" t="s">
        <v>26</v>
      </c>
      <c r="B114" s="80"/>
      <c r="C114" s="80"/>
      <c r="D114" s="2">
        <f>COUNTIF((R10:R81), "=14")+COUNTIF((R10:R81), "=13")+COUNTIF((R10:R81), "=12")</f>
        <v>18</v>
      </c>
      <c r="E114" s="22">
        <f>D114*100 / SUM(D113:D118)</f>
        <v>26.470588235294116</v>
      </c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</row>
    <row r="115" spans="1:20">
      <c r="A115" s="74" t="s">
        <v>27</v>
      </c>
      <c r="B115" s="74"/>
      <c r="C115" s="74"/>
      <c r="D115" s="2">
        <f>COUNTIF((R10:R81), "=11")+COUNTIF((R10:R81), "=10")+COUNTIF((R10:R81), "=9")</f>
        <v>18</v>
      </c>
      <c r="E115" s="22">
        <f>D115*100 / SUM(D113:D118)</f>
        <v>26.470588235294116</v>
      </c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</row>
    <row r="116" spans="1:20">
      <c r="A116" s="74" t="s">
        <v>28</v>
      </c>
      <c r="B116" s="74"/>
      <c r="C116" s="74"/>
      <c r="D116" s="2">
        <f>COUNTIF((R10:R81), "=8")+COUNTIF((R10:R81), "=7")+COUNTIF((R10:R81), "=6")</f>
        <v>15</v>
      </c>
      <c r="E116" s="22">
        <f>D116*100 / SUM(D113:D118)</f>
        <v>22.058823529411764</v>
      </c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</row>
    <row r="117" spans="1:20">
      <c r="A117" s="74" t="s">
        <v>31</v>
      </c>
      <c r="B117" s="74"/>
      <c r="C117" s="74"/>
      <c r="D117" s="2">
        <f>COUNTIF((R10:R81),"=5")+COUNTIF((R10:R81),"=4")+COUNTIF((R10:R81),"=3")+COUNTIF((R10:R81),"=2")+COUNTIF((R10:R81),"=1")</f>
        <v>9</v>
      </c>
      <c r="E117" s="22">
        <f>D117*100 / SUM(D113:D118)</f>
        <v>13.235294117647058</v>
      </c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</row>
    <row r="118" spans="1:20">
      <c r="A118" s="74">
        <v>0</v>
      </c>
      <c r="B118" s="74"/>
      <c r="C118" s="74"/>
      <c r="D118" s="2">
        <f>COUNTIF((R10:R81), "=0")</f>
        <v>0</v>
      </c>
      <c r="E118" s="22">
        <f xml:space="preserve"> D118*100 / SUM(D113:D118)</f>
        <v>0</v>
      </c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</row>
    <row r="119" spans="1:20">
      <c r="A119" s="75" t="s">
        <v>7</v>
      </c>
      <c r="B119" s="75"/>
      <c r="C119" s="75"/>
      <c r="D119" s="3">
        <f>SUM(D113:D118)</f>
        <v>68</v>
      </c>
      <c r="E119" s="31">
        <f>SUM(E113:E118)</f>
        <v>100</v>
      </c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</row>
    <row r="120" spans="1:20"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</row>
    <row r="121" spans="1:20">
      <c r="E121" s="47"/>
      <c r="F121" s="47"/>
      <c r="G121" s="47"/>
      <c r="H121" s="47"/>
      <c r="I121" s="47"/>
      <c r="J121" s="47"/>
      <c r="K121" s="47"/>
      <c r="L121" s="47"/>
      <c r="M121" s="47"/>
      <c r="N121" s="47"/>
      <c r="O121" s="47"/>
      <c r="P121" s="47"/>
      <c r="Q121" s="47"/>
      <c r="R121" s="47"/>
    </row>
    <row r="122" spans="1:20">
      <c r="E122" s="47"/>
      <c r="F122" s="47"/>
      <c r="G122" s="47"/>
      <c r="H122" s="47"/>
      <c r="I122" s="47"/>
      <c r="J122" s="47"/>
      <c r="K122" s="47"/>
      <c r="L122" s="47"/>
      <c r="M122" s="47"/>
      <c r="N122" s="47"/>
      <c r="O122" s="47"/>
      <c r="P122" s="47"/>
      <c r="Q122" s="47"/>
      <c r="R122" s="47"/>
    </row>
    <row r="123" spans="1:20"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</row>
    <row r="124" spans="1:20">
      <c r="A124" s="45" t="s">
        <v>43</v>
      </c>
      <c r="B124" s="65">
        <f ca="1">NOW()</f>
        <v>42280.423288310187</v>
      </c>
      <c r="C124" s="66"/>
      <c r="D124" s="66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</row>
    <row r="125" spans="1:20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67" t="str">
        <f>C6</f>
        <v>Dr. M. B. Chandak</v>
      </c>
      <c r="M125" s="67"/>
      <c r="N125" s="67"/>
      <c r="O125" s="67"/>
      <c r="P125" s="67"/>
      <c r="Q125" s="67"/>
      <c r="R125" s="67"/>
    </row>
    <row r="126" spans="1:20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68" t="s">
        <v>44</v>
      </c>
      <c r="M126" s="68"/>
      <c r="N126" s="68"/>
      <c r="O126" s="68"/>
      <c r="P126" s="68"/>
      <c r="Q126" s="68"/>
      <c r="R126" s="68"/>
    </row>
    <row r="127" spans="1:20">
      <c r="A127" s="47"/>
      <c r="B127" s="47"/>
      <c r="C127" s="47"/>
      <c r="D127" s="47"/>
      <c r="E127" s="47"/>
      <c r="F127" s="47"/>
      <c r="G127" s="47"/>
      <c r="H127" s="47"/>
      <c r="I127" s="47"/>
      <c r="J127" s="47"/>
      <c r="K127" s="47"/>
      <c r="L127" s="46"/>
      <c r="M127" s="46"/>
      <c r="N127" s="46"/>
      <c r="O127" s="46"/>
      <c r="P127" s="46"/>
      <c r="Q127" s="46"/>
      <c r="R127" s="46"/>
    </row>
    <row r="128" spans="1:20">
      <c r="A128" s="69" t="s">
        <v>45</v>
      </c>
      <c r="B128" s="69"/>
      <c r="C128" s="69"/>
      <c r="D128" s="69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</row>
    <row r="129" spans="1:18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</row>
    <row r="130" spans="1:18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</row>
    <row r="131" spans="1:18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</row>
    <row r="132" spans="1:18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</row>
    <row r="133" spans="1:18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</row>
    <row r="134" spans="1:18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</row>
    <row r="135" spans="1:18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</row>
    <row r="136" spans="1:18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</row>
    <row r="137" spans="1:18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</row>
    <row r="138" spans="1:18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</row>
    <row r="139" spans="1:18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</row>
    <row r="140" spans="1:18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</row>
    <row r="141" spans="1:18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</row>
    <row r="142" spans="1:18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</row>
    <row r="143" spans="1:18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</row>
    <row r="144" spans="1:18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</row>
    <row r="145" spans="1:18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</row>
    <row r="146" spans="1:18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</row>
    <row r="147" spans="1:18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</row>
    <row r="148" spans="1:18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</row>
    <row r="149" spans="1:18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</row>
    <row r="150" spans="1:18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</row>
    <row r="151" spans="1:18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</row>
    <row r="152" spans="1:18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</row>
    <row r="153" spans="1:18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</row>
    <row r="154" spans="1:18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</row>
    <row r="155" spans="1:18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</row>
    <row r="156" spans="1:18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</row>
    <row r="157" spans="1:18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</row>
    <row r="158" spans="1:18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</row>
    <row r="159" spans="1:18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</row>
    <row r="160" spans="1:18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</row>
    <row r="161" spans="1:18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</row>
    <row r="162" spans="1:18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</row>
    <row r="163" spans="1:18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</row>
    <row r="164" spans="1:18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</row>
    <row r="165" spans="1:18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</row>
    <row r="166" spans="1:18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</row>
    <row r="167" spans="1:18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</row>
    <row r="168" spans="1:18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</row>
    <row r="169" spans="1:18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</row>
    <row r="170" spans="1:18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</row>
    <row r="171" spans="1:18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</row>
    <row r="172" spans="1:18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</row>
    <row r="173" spans="1:18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</row>
    <row r="174" spans="1:18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</row>
    <row r="175" spans="1:18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</row>
    <row r="176" spans="1:18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</row>
    <row r="177" spans="1:18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</row>
    <row r="178" spans="1:18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</row>
    <row r="179" spans="1:18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</row>
    <row r="180" spans="1:18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</row>
    <row r="181" spans="1:18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</row>
    <row r="182" spans="1:18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</row>
  </sheetData>
  <mergeCells count="39">
    <mergeCell ref="A1:R1"/>
    <mergeCell ref="A2:R2"/>
    <mergeCell ref="A3:G3"/>
    <mergeCell ref="N3:R3"/>
    <mergeCell ref="G4:I4"/>
    <mergeCell ref="A4:B4"/>
    <mergeCell ref="A6:B6"/>
    <mergeCell ref="C4:E4"/>
    <mergeCell ref="C5:E5"/>
    <mergeCell ref="J4:R4"/>
    <mergeCell ref="J5:R5"/>
    <mergeCell ref="G5:I5"/>
    <mergeCell ref="A5:B5"/>
    <mergeCell ref="A113:C113"/>
    <mergeCell ref="A99:D99"/>
    <mergeCell ref="A100:D100"/>
    <mergeCell ref="A101:D101"/>
    <mergeCell ref="A102:D102"/>
    <mergeCell ref="A103:D103"/>
    <mergeCell ref="A104:D104"/>
    <mergeCell ref="A112:C112"/>
    <mergeCell ref="A111:E111"/>
    <mergeCell ref="A110:E110"/>
    <mergeCell ref="B124:D124"/>
    <mergeCell ref="L125:R125"/>
    <mergeCell ref="L126:R126"/>
    <mergeCell ref="A128:D128"/>
    <mergeCell ref="C6:G6"/>
    <mergeCell ref="H6:I6"/>
    <mergeCell ref="J6:R6"/>
    <mergeCell ref="A118:C118"/>
    <mergeCell ref="A119:C119"/>
    <mergeCell ref="A97:E97"/>
    <mergeCell ref="A107:D107"/>
    <mergeCell ref="A114:C114"/>
    <mergeCell ref="A115:C115"/>
    <mergeCell ref="A116:C116"/>
    <mergeCell ref="A117:C117"/>
    <mergeCell ref="A105:D105"/>
  </mergeCells>
  <pageMargins left="0.7" right="0.7" top="0.5" bottom="0.5" header="0" footer="0"/>
  <pageSetup paperSize="9" scale="66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2015-10-03T04:48:33Z</dcterms:modified>
</cp:coreProperties>
</file>